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29 3644 Соломбала, Октябрьский, Северный, Ломоносовский\Лот № 2 Соломбала 14ЛЗ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лот1!$A$1:$BF$47</definedName>
  </definedNames>
  <calcPr calcId="152511"/>
</workbook>
</file>

<file path=xl/calcChain.xml><?xml version="1.0" encoding="utf-8"?>
<calcChain xmlns="http://schemas.openxmlformats.org/spreadsheetml/2006/main">
  <c r="BE36" i="3" l="1"/>
  <c r="BC36" i="3"/>
  <c r="BE35" i="3"/>
  <c r="BD35" i="3"/>
  <c r="BC35" i="3"/>
  <c r="BB10" i="3"/>
  <c r="BB11" i="3"/>
  <c r="BB13" i="3"/>
  <c r="BB14" i="3"/>
  <c r="BB15" i="3"/>
  <c r="BB16" i="3"/>
  <c r="BB17" i="3"/>
  <c r="BB18" i="3"/>
  <c r="BB19" i="3"/>
  <c r="BB24" i="3"/>
  <c r="BB23" i="3" s="1"/>
  <c r="BB25" i="3"/>
  <c r="BB26" i="3"/>
  <c r="BB28" i="3"/>
  <c r="BB29" i="3"/>
  <c r="BB30" i="3"/>
  <c r="BB31" i="3"/>
  <c r="BB32" i="3"/>
  <c r="BB33" i="3"/>
  <c r="BB34" i="3"/>
  <c r="AX10" i="3"/>
  <c r="AY10" i="3"/>
  <c r="AZ10" i="3"/>
  <c r="BA10" i="3"/>
  <c r="AX11" i="3"/>
  <c r="AY11" i="3"/>
  <c r="AZ11" i="3"/>
  <c r="BA11" i="3"/>
  <c r="AX13" i="3"/>
  <c r="AY13" i="3"/>
  <c r="AZ13" i="3"/>
  <c r="BA13" i="3"/>
  <c r="AX14" i="3"/>
  <c r="AY14" i="3"/>
  <c r="AZ14" i="3"/>
  <c r="BA14" i="3"/>
  <c r="AX15" i="3"/>
  <c r="AY15" i="3"/>
  <c r="AZ15" i="3"/>
  <c r="BA15" i="3"/>
  <c r="AX16" i="3"/>
  <c r="AY16" i="3"/>
  <c r="AZ16" i="3"/>
  <c r="BA16" i="3"/>
  <c r="AX17" i="3"/>
  <c r="AY17" i="3"/>
  <c r="AZ17" i="3"/>
  <c r="BA17" i="3"/>
  <c r="AX18" i="3"/>
  <c r="AY18" i="3"/>
  <c r="AZ18" i="3"/>
  <c r="BA18" i="3"/>
  <c r="AX19" i="3"/>
  <c r="AY19" i="3"/>
  <c r="AZ19" i="3"/>
  <c r="BA19" i="3"/>
  <c r="AX24" i="3"/>
  <c r="AY24" i="3"/>
  <c r="AZ24" i="3"/>
  <c r="BA24" i="3"/>
  <c r="AX25" i="3"/>
  <c r="AY25" i="3"/>
  <c r="AZ25" i="3"/>
  <c r="BA25" i="3"/>
  <c r="AX26" i="3"/>
  <c r="AY26" i="3"/>
  <c r="AZ26" i="3"/>
  <c r="BA26" i="3"/>
  <c r="AX28" i="3"/>
  <c r="AY28" i="3"/>
  <c r="AZ28" i="3"/>
  <c r="BA28" i="3"/>
  <c r="AX29" i="3"/>
  <c r="AY29" i="3"/>
  <c r="AZ29" i="3"/>
  <c r="BA29" i="3"/>
  <c r="AX30" i="3"/>
  <c r="AY30" i="3"/>
  <c r="AZ30" i="3"/>
  <c r="BA30" i="3"/>
  <c r="AX31" i="3"/>
  <c r="AY31" i="3"/>
  <c r="AZ31" i="3"/>
  <c r="BA31" i="3"/>
  <c r="AX32" i="3"/>
  <c r="AY32" i="3"/>
  <c r="AZ32" i="3"/>
  <c r="BA32" i="3"/>
  <c r="AX33" i="3"/>
  <c r="AY33" i="3"/>
  <c r="AZ33" i="3"/>
  <c r="BA33" i="3"/>
  <c r="AX34" i="3"/>
  <c r="AY34" i="3"/>
  <c r="BA34" i="3"/>
  <c r="AW16" i="3"/>
  <c r="BB27" i="3" l="1"/>
  <c r="BB35" i="3" s="1"/>
  <c r="BB37" i="3" s="1"/>
  <c r="BB12" i="3"/>
  <c r="BB9" i="3"/>
  <c r="BA9" i="3"/>
  <c r="BA27" i="3"/>
  <c r="AZ27" i="3"/>
  <c r="AZ23" i="3"/>
  <c r="AZ12" i="3"/>
  <c r="AZ9" i="3"/>
  <c r="AY27" i="3"/>
  <c r="AY23" i="3"/>
  <c r="AY12" i="3"/>
  <c r="AY9" i="3"/>
  <c r="BA23" i="3"/>
  <c r="BA12" i="3"/>
  <c r="AX27" i="3"/>
  <c r="AX23" i="3"/>
  <c r="AX12" i="3"/>
  <c r="AX9" i="3"/>
  <c r="BA35" i="3" l="1"/>
  <c r="BA37" i="3" s="1"/>
  <c r="AY35" i="3"/>
  <c r="AY37" i="3" s="1"/>
  <c r="AZ35" i="3"/>
  <c r="AZ37" i="3" s="1"/>
  <c r="AX35" i="3"/>
  <c r="AX37" i="3" s="1"/>
  <c r="AW32" i="3" l="1"/>
  <c r="AW34" i="3"/>
  <c r="AW33" i="3"/>
  <c r="AW31" i="3"/>
  <c r="AW30" i="3"/>
  <c r="AW29" i="3"/>
  <c r="AW28" i="3"/>
  <c r="AW26" i="3"/>
  <c r="AW25" i="3"/>
  <c r="AW24" i="3"/>
  <c r="AW19" i="3"/>
  <c r="AW18" i="3"/>
  <c r="AW17" i="3"/>
  <c r="AW15" i="3"/>
  <c r="AW14" i="3"/>
  <c r="AW13" i="3"/>
  <c r="AW11" i="3"/>
  <c r="AW10" i="3"/>
  <c r="AV27" i="3"/>
  <c r="AV23" i="3"/>
  <c r="AV12" i="3"/>
  <c r="AV9" i="3"/>
  <c r="AW27" i="3" l="1"/>
  <c r="AW23" i="3"/>
  <c r="AW9" i="3"/>
  <c r="AW12" i="3"/>
  <c r="R33" i="3"/>
  <c r="C33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S34" i="3"/>
  <c r="AI10" i="3"/>
  <c r="AJ10" i="3"/>
  <c r="AK10" i="3"/>
  <c r="AL10" i="3"/>
  <c r="AM10" i="3"/>
  <c r="AN10" i="3"/>
  <c r="AO10" i="3"/>
  <c r="AP10" i="3"/>
  <c r="AQ10" i="3"/>
  <c r="AR10" i="3"/>
  <c r="AS10" i="3"/>
  <c r="AI11" i="3"/>
  <c r="AJ11" i="3"/>
  <c r="AK11" i="3"/>
  <c r="AL11" i="3"/>
  <c r="AM11" i="3"/>
  <c r="AN11" i="3"/>
  <c r="AO11" i="3"/>
  <c r="AP11" i="3"/>
  <c r="AQ11" i="3"/>
  <c r="AR11" i="3"/>
  <c r="AS11" i="3"/>
  <c r="AI13" i="3"/>
  <c r="AJ13" i="3"/>
  <c r="AK13" i="3"/>
  <c r="AL13" i="3"/>
  <c r="AM13" i="3"/>
  <c r="AN13" i="3"/>
  <c r="AO13" i="3"/>
  <c r="AP13" i="3"/>
  <c r="AQ13" i="3"/>
  <c r="AR13" i="3"/>
  <c r="AS13" i="3"/>
  <c r="AI14" i="3"/>
  <c r="AJ14" i="3"/>
  <c r="AK14" i="3"/>
  <c r="AL14" i="3"/>
  <c r="AM14" i="3"/>
  <c r="AN14" i="3"/>
  <c r="AO14" i="3"/>
  <c r="AP14" i="3"/>
  <c r="AQ14" i="3"/>
  <c r="AR14" i="3"/>
  <c r="AS14" i="3"/>
  <c r="AI15" i="3"/>
  <c r="AJ15" i="3"/>
  <c r="AK15" i="3"/>
  <c r="AL15" i="3"/>
  <c r="AM15" i="3"/>
  <c r="AN15" i="3"/>
  <c r="AO15" i="3"/>
  <c r="AP15" i="3"/>
  <c r="AQ15" i="3"/>
  <c r="AR15" i="3"/>
  <c r="AS15" i="3"/>
  <c r="AI16" i="3"/>
  <c r="AJ16" i="3"/>
  <c r="AK16" i="3"/>
  <c r="AL16" i="3"/>
  <c r="AM16" i="3"/>
  <c r="AN16" i="3"/>
  <c r="AO16" i="3"/>
  <c r="AP16" i="3"/>
  <c r="AQ16" i="3"/>
  <c r="AR16" i="3"/>
  <c r="AS16" i="3"/>
  <c r="AI17" i="3"/>
  <c r="AJ17" i="3"/>
  <c r="AK17" i="3"/>
  <c r="AL17" i="3"/>
  <c r="AM17" i="3"/>
  <c r="AN17" i="3"/>
  <c r="AO17" i="3"/>
  <c r="AP17" i="3"/>
  <c r="AQ17" i="3"/>
  <c r="AR17" i="3"/>
  <c r="AS17" i="3"/>
  <c r="AI18" i="3"/>
  <c r="AJ18" i="3"/>
  <c r="AK18" i="3"/>
  <c r="AL18" i="3"/>
  <c r="AM18" i="3"/>
  <c r="AN18" i="3"/>
  <c r="AO18" i="3"/>
  <c r="AP18" i="3"/>
  <c r="AQ18" i="3"/>
  <c r="AR18" i="3"/>
  <c r="AS18" i="3"/>
  <c r="AI19" i="3"/>
  <c r="AJ19" i="3"/>
  <c r="AK19" i="3"/>
  <c r="AL19" i="3"/>
  <c r="AM19" i="3"/>
  <c r="AN19" i="3"/>
  <c r="AO19" i="3"/>
  <c r="AP19" i="3"/>
  <c r="AQ19" i="3"/>
  <c r="AR19" i="3"/>
  <c r="AS19" i="3"/>
  <c r="AI24" i="3"/>
  <c r="AJ24" i="3"/>
  <c r="AK24" i="3"/>
  <c r="AL24" i="3"/>
  <c r="AM24" i="3"/>
  <c r="AN24" i="3"/>
  <c r="AO24" i="3"/>
  <c r="AP24" i="3"/>
  <c r="AQ24" i="3"/>
  <c r="AR24" i="3"/>
  <c r="AS24" i="3"/>
  <c r="AI25" i="3"/>
  <c r="AJ25" i="3"/>
  <c r="AK25" i="3"/>
  <c r="AL25" i="3"/>
  <c r="AM25" i="3"/>
  <c r="AN25" i="3"/>
  <c r="AO25" i="3"/>
  <c r="AP25" i="3"/>
  <c r="AQ25" i="3"/>
  <c r="AR25" i="3"/>
  <c r="AS25" i="3"/>
  <c r="AI26" i="3"/>
  <c r="AJ26" i="3"/>
  <c r="AK26" i="3"/>
  <c r="AL26" i="3"/>
  <c r="AM26" i="3"/>
  <c r="AN26" i="3"/>
  <c r="AO26" i="3"/>
  <c r="AP26" i="3"/>
  <c r="AQ26" i="3"/>
  <c r="AR26" i="3"/>
  <c r="AS26" i="3"/>
  <c r="AI28" i="3"/>
  <c r="AJ28" i="3"/>
  <c r="AK28" i="3"/>
  <c r="AL28" i="3"/>
  <c r="AM28" i="3"/>
  <c r="AN28" i="3"/>
  <c r="AO28" i="3"/>
  <c r="AP28" i="3"/>
  <c r="AQ28" i="3"/>
  <c r="AR28" i="3"/>
  <c r="AS28" i="3"/>
  <c r="AI29" i="3"/>
  <c r="AJ29" i="3"/>
  <c r="AK29" i="3"/>
  <c r="AL29" i="3"/>
  <c r="AM29" i="3"/>
  <c r="AN29" i="3"/>
  <c r="AO29" i="3"/>
  <c r="AP29" i="3"/>
  <c r="AQ29" i="3"/>
  <c r="AR29" i="3"/>
  <c r="AS29" i="3"/>
  <c r="AI30" i="3"/>
  <c r="AJ30" i="3"/>
  <c r="AK30" i="3"/>
  <c r="AL30" i="3"/>
  <c r="AM30" i="3"/>
  <c r="AN30" i="3"/>
  <c r="AO30" i="3"/>
  <c r="AP30" i="3"/>
  <c r="AQ30" i="3"/>
  <c r="AR30" i="3"/>
  <c r="AS30" i="3"/>
  <c r="AI31" i="3"/>
  <c r="AJ31" i="3"/>
  <c r="AK31" i="3"/>
  <c r="AL31" i="3"/>
  <c r="AM31" i="3"/>
  <c r="AN31" i="3"/>
  <c r="AO31" i="3"/>
  <c r="AP31" i="3"/>
  <c r="AQ31" i="3"/>
  <c r="AR31" i="3"/>
  <c r="AS31" i="3"/>
  <c r="AI32" i="3"/>
  <c r="AJ32" i="3"/>
  <c r="AK32" i="3"/>
  <c r="AL32" i="3"/>
  <c r="AM32" i="3"/>
  <c r="AN32" i="3"/>
  <c r="AO32" i="3"/>
  <c r="AP32" i="3"/>
  <c r="AQ32" i="3"/>
  <c r="AR32" i="3"/>
  <c r="AS32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S10" i="3"/>
  <c r="AW35" i="3" l="1"/>
  <c r="AW37" i="3"/>
  <c r="AM23" i="3"/>
  <c r="AP9" i="3"/>
  <c r="AL9" i="3"/>
  <c r="AS23" i="3"/>
  <c r="AQ23" i="3"/>
  <c r="AP23" i="3"/>
  <c r="AO23" i="3"/>
  <c r="AL23" i="3"/>
  <c r="AK23" i="3"/>
  <c r="AI23" i="3"/>
  <c r="AH27" i="3"/>
  <c r="AH23" i="3"/>
  <c r="AF27" i="3"/>
  <c r="AE9" i="3"/>
  <c r="AD27" i="3"/>
  <c r="AD23" i="3"/>
  <c r="AB27" i="3"/>
  <c r="AA9" i="3"/>
  <c r="Z27" i="3"/>
  <c r="Z23" i="3"/>
  <c r="X27" i="3"/>
  <c r="W9" i="3"/>
  <c r="V27" i="3"/>
  <c r="V23" i="3"/>
  <c r="T27" i="3"/>
  <c r="W27" i="3"/>
  <c r="AG12" i="3"/>
  <c r="U12" i="3"/>
  <c r="AP12" i="3"/>
  <c r="AL12" i="3"/>
  <c r="AF23" i="3"/>
  <c r="AB23" i="3"/>
  <c r="X23" i="3"/>
  <c r="T23" i="3"/>
  <c r="AE23" i="3"/>
  <c r="AA23" i="3"/>
  <c r="W23" i="3"/>
  <c r="AH9" i="3"/>
  <c r="AD9" i="3"/>
  <c r="Z9" i="3"/>
  <c r="V9" i="3"/>
  <c r="AQ27" i="3"/>
  <c r="AM27" i="3"/>
  <c r="AI27" i="3"/>
  <c r="AS27" i="3"/>
  <c r="AO27" i="3"/>
  <c r="AK27" i="3"/>
  <c r="AR27" i="3"/>
  <c r="AN27" i="3"/>
  <c r="AJ27" i="3"/>
  <c r="AR9" i="3"/>
  <c r="AN9" i="3"/>
  <c r="AJ9" i="3"/>
  <c r="AQ9" i="3"/>
  <c r="AM9" i="3"/>
  <c r="AI9" i="3"/>
  <c r="AE27" i="3"/>
  <c r="AC12" i="3"/>
  <c r="AG27" i="3"/>
  <c r="AC27" i="3"/>
  <c r="Y27" i="3"/>
  <c r="U27" i="3"/>
  <c r="AH12" i="3"/>
  <c r="AD12" i="3"/>
  <c r="Z12" i="3"/>
  <c r="V12" i="3"/>
  <c r="AF12" i="3"/>
  <c r="AB12" i="3"/>
  <c r="X12" i="3"/>
  <c r="T12" i="3"/>
  <c r="AE12" i="3"/>
  <c r="AA12" i="3"/>
  <c r="W12" i="3"/>
  <c r="AR23" i="3"/>
  <c r="AN23" i="3"/>
  <c r="AJ23" i="3"/>
  <c r="AQ12" i="3"/>
  <c r="AM12" i="3"/>
  <c r="AI12" i="3"/>
  <c r="AS12" i="3"/>
  <c r="AO12" i="3"/>
  <c r="AK12" i="3"/>
  <c r="AR12" i="3"/>
  <c r="AN12" i="3"/>
  <c r="AJ12" i="3"/>
  <c r="AA27" i="3"/>
  <c r="Y12" i="3"/>
  <c r="AG23" i="3"/>
  <c r="AC23" i="3"/>
  <c r="Y23" i="3"/>
  <c r="U23" i="3"/>
  <c r="AG9" i="3"/>
  <c r="AC9" i="3"/>
  <c r="Y9" i="3"/>
  <c r="U9" i="3"/>
  <c r="AF9" i="3"/>
  <c r="AB9" i="3"/>
  <c r="X9" i="3"/>
  <c r="T9" i="3"/>
  <c r="AP27" i="3"/>
  <c r="AL27" i="3"/>
  <c r="AS9" i="3"/>
  <c r="AO9" i="3"/>
  <c r="AK9" i="3"/>
  <c r="S11" i="3"/>
  <c r="E10" i="3"/>
  <c r="F10" i="3"/>
  <c r="G10" i="3"/>
  <c r="H10" i="3"/>
  <c r="I10" i="3"/>
  <c r="J10" i="3"/>
  <c r="K10" i="3"/>
  <c r="L10" i="3"/>
  <c r="M10" i="3"/>
  <c r="N10" i="3"/>
  <c r="O10" i="3"/>
  <c r="E11" i="3"/>
  <c r="F11" i="3"/>
  <c r="G11" i="3"/>
  <c r="H11" i="3"/>
  <c r="I11" i="3"/>
  <c r="J11" i="3"/>
  <c r="K11" i="3"/>
  <c r="L11" i="3"/>
  <c r="M11" i="3"/>
  <c r="N11" i="3"/>
  <c r="O11" i="3"/>
  <c r="D11" i="3"/>
  <c r="D10" i="3"/>
  <c r="AI33" i="3" l="1"/>
  <c r="AM33" i="3"/>
  <c r="AQ33" i="3"/>
  <c r="U33" i="3"/>
  <c r="Y33" i="3"/>
  <c r="AC33" i="3"/>
  <c r="AG33" i="3"/>
  <c r="V33" i="3"/>
  <c r="Z33" i="3"/>
  <c r="AD33" i="3"/>
  <c r="AL33" i="3"/>
  <c r="AF33" i="3"/>
  <c r="AJ33" i="3"/>
  <c r="AN33" i="3"/>
  <c r="AR33" i="3"/>
  <c r="AH33" i="3"/>
  <c r="X33" i="3"/>
  <c r="AK33" i="3"/>
  <c r="AO33" i="3"/>
  <c r="AS33" i="3"/>
  <c r="W33" i="3"/>
  <c r="AA33" i="3"/>
  <c r="AE33" i="3"/>
  <c r="AP33" i="3"/>
  <c r="T33" i="3"/>
  <c r="AB33" i="3"/>
  <c r="R9" i="3"/>
  <c r="C9" i="3"/>
  <c r="D34" i="3" l="1"/>
  <c r="E34" i="3"/>
  <c r="F34" i="3"/>
  <c r="G34" i="3"/>
  <c r="H34" i="3"/>
  <c r="I34" i="3"/>
  <c r="J34" i="3"/>
  <c r="K34" i="3"/>
  <c r="L34" i="3"/>
  <c r="M34" i="3"/>
  <c r="N34" i="3"/>
  <c r="O34" i="3"/>
  <c r="S19" i="3" l="1"/>
  <c r="S15" i="3"/>
  <c r="S33" i="3"/>
  <c r="S32" i="3"/>
  <c r="S31" i="3"/>
  <c r="S30" i="3"/>
  <c r="S29" i="3"/>
  <c r="S28" i="3"/>
  <c r="S26" i="3"/>
  <c r="S25" i="3"/>
  <c r="S24" i="3"/>
  <c r="S18" i="3"/>
  <c r="S17" i="3"/>
  <c r="S16" i="3"/>
  <c r="S14" i="3"/>
  <c r="S13" i="3"/>
  <c r="S9" i="3"/>
  <c r="R27" i="3"/>
  <c r="R23" i="3"/>
  <c r="R12" i="3"/>
  <c r="T35" i="3" l="1"/>
  <c r="T37" i="3" s="1"/>
  <c r="S27" i="3"/>
  <c r="S23" i="3"/>
  <c r="U35" i="3" l="1"/>
  <c r="U37" i="3" s="1"/>
  <c r="D33" i="3"/>
  <c r="V35" i="3" l="1"/>
  <c r="V37" i="3" s="1"/>
  <c r="F9" i="3"/>
  <c r="G9" i="3"/>
  <c r="H9" i="3"/>
  <c r="J9" i="3"/>
  <c r="K9" i="3"/>
  <c r="L9" i="3"/>
  <c r="N9" i="3"/>
  <c r="O9" i="3"/>
  <c r="E13" i="3"/>
  <c r="F13" i="3"/>
  <c r="G13" i="3"/>
  <c r="H13" i="3"/>
  <c r="I13" i="3"/>
  <c r="J13" i="3"/>
  <c r="K13" i="3"/>
  <c r="L13" i="3"/>
  <c r="M13" i="3"/>
  <c r="N13" i="3"/>
  <c r="O13" i="3"/>
  <c r="E14" i="3"/>
  <c r="F14" i="3"/>
  <c r="G14" i="3"/>
  <c r="H14" i="3"/>
  <c r="I14" i="3"/>
  <c r="J14" i="3"/>
  <c r="K14" i="3"/>
  <c r="L14" i="3"/>
  <c r="M14" i="3"/>
  <c r="N14" i="3"/>
  <c r="O14" i="3"/>
  <c r="E15" i="3"/>
  <c r="F15" i="3"/>
  <c r="G15" i="3"/>
  <c r="H15" i="3"/>
  <c r="I15" i="3"/>
  <c r="J15" i="3"/>
  <c r="K15" i="3"/>
  <c r="L15" i="3"/>
  <c r="M15" i="3"/>
  <c r="N15" i="3"/>
  <c r="O15" i="3"/>
  <c r="E16" i="3"/>
  <c r="F16" i="3"/>
  <c r="G16" i="3"/>
  <c r="H16" i="3"/>
  <c r="I16" i="3"/>
  <c r="J16" i="3"/>
  <c r="K16" i="3"/>
  <c r="L16" i="3"/>
  <c r="M16" i="3"/>
  <c r="N16" i="3"/>
  <c r="O16" i="3"/>
  <c r="E17" i="3"/>
  <c r="F17" i="3"/>
  <c r="G17" i="3"/>
  <c r="H17" i="3"/>
  <c r="I17" i="3"/>
  <c r="J17" i="3"/>
  <c r="K17" i="3"/>
  <c r="L17" i="3"/>
  <c r="M17" i="3"/>
  <c r="N17" i="3"/>
  <c r="O17" i="3"/>
  <c r="E18" i="3"/>
  <c r="F18" i="3"/>
  <c r="G18" i="3"/>
  <c r="H18" i="3"/>
  <c r="I18" i="3"/>
  <c r="J18" i="3"/>
  <c r="K18" i="3"/>
  <c r="L18" i="3"/>
  <c r="M18" i="3"/>
  <c r="N18" i="3"/>
  <c r="O18" i="3"/>
  <c r="E24" i="3"/>
  <c r="F24" i="3"/>
  <c r="G24" i="3"/>
  <c r="H24" i="3"/>
  <c r="I24" i="3"/>
  <c r="J24" i="3"/>
  <c r="K24" i="3"/>
  <c r="L24" i="3"/>
  <c r="M24" i="3"/>
  <c r="N24" i="3"/>
  <c r="O24" i="3"/>
  <c r="E25" i="3"/>
  <c r="F25" i="3"/>
  <c r="G25" i="3"/>
  <c r="H25" i="3"/>
  <c r="I25" i="3"/>
  <c r="J25" i="3"/>
  <c r="K25" i="3"/>
  <c r="L25" i="3"/>
  <c r="M25" i="3"/>
  <c r="N25" i="3"/>
  <c r="O25" i="3"/>
  <c r="E26" i="3"/>
  <c r="F26" i="3"/>
  <c r="G26" i="3"/>
  <c r="H26" i="3"/>
  <c r="I26" i="3"/>
  <c r="J26" i="3"/>
  <c r="K26" i="3"/>
  <c r="L26" i="3"/>
  <c r="M26" i="3"/>
  <c r="N26" i="3"/>
  <c r="O26" i="3"/>
  <c r="E28" i="3"/>
  <c r="F28" i="3"/>
  <c r="G28" i="3"/>
  <c r="H28" i="3"/>
  <c r="I28" i="3"/>
  <c r="J28" i="3"/>
  <c r="K28" i="3"/>
  <c r="L28" i="3"/>
  <c r="M28" i="3"/>
  <c r="N28" i="3"/>
  <c r="O28" i="3"/>
  <c r="E29" i="3"/>
  <c r="F29" i="3"/>
  <c r="G29" i="3"/>
  <c r="H29" i="3"/>
  <c r="I29" i="3"/>
  <c r="J29" i="3"/>
  <c r="K29" i="3"/>
  <c r="L29" i="3"/>
  <c r="M29" i="3"/>
  <c r="N29" i="3"/>
  <c r="O29" i="3"/>
  <c r="E30" i="3"/>
  <c r="F30" i="3"/>
  <c r="G30" i="3"/>
  <c r="H30" i="3"/>
  <c r="I30" i="3"/>
  <c r="J30" i="3"/>
  <c r="K30" i="3"/>
  <c r="L30" i="3"/>
  <c r="M30" i="3"/>
  <c r="N30" i="3"/>
  <c r="O30" i="3"/>
  <c r="E31" i="3"/>
  <c r="F31" i="3"/>
  <c r="G31" i="3"/>
  <c r="H31" i="3"/>
  <c r="I31" i="3"/>
  <c r="J31" i="3"/>
  <c r="K31" i="3"/>
  <c r="L31" i="3"/>
  <c r="M31" i="3"/>
  <c r="N31" i="3"/>
  <c r="O31" i="3"/>
  <c r="E32" i="3"/>
  <c r="F32" i="3"/>
  <c r="G32" i="3"/>
  <c r="H32" i="3"/>
  <c r="I32" i="3"/>
  <c r="J32" i="3"/>
  <c r="K32" i="3"/>
  <c r="L32" i="3"/>
  <c r="M32" i="3"/>
  <c r="N32" i="3"/>
  <c r="O32" i="3"/>
  <c r="E33" i="3"/>
  <c r="F33" i="3"/>
  <c r="G33" i="3"/>
  <c r="H33" i="3"/>
  <c r="I33" i="3"/>
  <c r="J33" i="3"/>
  <c r="K33" i="3"/>
  <c r="L33" i="3"/>
  <c r="M33" i="3"/>
  <c r="N33" i="3"/>
  <c r="O33" i="3"/>
  <c r="D32" i="3"/>
  <c r="D31" i="3"/>
  <c r="D30" i="3"/>
  <c r="D29" i="3"/>
  <c r="D28" i="3"/>
  <c r="D26" i="3"/>
  <c r="D25" i="3"/>
  <c r="D24" i="3"/>
  <c r="D18" i="3"/>
  <c r="D17" i="3"/>
  <c r="D16" i="3"/>
  <c r="D15" i="3"/>
  <c r="D14" i="3"/>
  <c r="D13" i="3"/>
  <c r="C27" i="3"/>
  <c r="C23" i="3"/>
  <c r="C12" i="3"/>
  <c r="W35" i="3" l="1"/>
  <c r="W37" i="3" s="1"/>
  <c r="D23" i="3"/>
  <c r="M23" i="3"/>
  <c r="D27" i="3"/>
  <c r="I23" i="3"/>
  <c r="M27" i="3"/>
  <c r="I27" i="3"/>
  <c r="L12" i="3"/>
  <c r="H12" i="3"/>
  <c r="E12" i="3"/>
  <c r="L23" i="3"/>
  <c r="H23" i="3"/>
  <c r="E23" i="3"/>
  <c r="E9" i="3"/>
  <c r="N27" i="3"/>
  <c r="J27" i="3"/>
  <c r="F27" i="3"/>
  <c r="O27" i="3"/>
  <c r="K27" i="3"/>
  <c r="G27" i="3"/>
  <c r="O12" i="3"/>
  <c r="K12" i="3"/>
  <c r="G12" i="3"/>
  <c r="N12" i="3"/>
  <c r="J12" i="3"/>
  <c r="F12" i="3"/>
  <c r="M9" i="3"/>
  <c r="I9" i="3"/>
  <c r="L27" i="3"/>
  <c r="H27" i="3"/>
  <c r="E27" i="3"/>
  <c r="N23" i="3"/>
  <c r="J23" i="3"/>
  <c r="F23" i="3"/>
  <c r="O23" i="3"/>
  <c r="K23" i="3"/>
  <c r="G23" i="3"/>
  <c r="M12" i="3"/>
  <c r="I12" i="3"/>
  <c r="X35" i="3" l="1"/>
  <c r="X37" i="3" s="1"/>
  <c r="H35" i="3"/>
  <c r="G35" i="3"/>
  <c r="F35" i="3"/>
  <c r="L35" i="3"/>
  <c r="K35" i="3"/>
  <c r="J35" i="3"/>
  <c r="O35" i="3"/>
  <c r="N35" i="3"/>
  <c r="I35" i="3"/>
  <c r="E35" i="3"/>
  <c r="M35" i="3"/>
  <c r="Y35" i="3" l="1"/>
  <c r="Y37" i="3" s="1"/>
  <c r="H37" i="3"/>
  <c r="L37" i="3"/>
  <c r="F37" i="3"/>
  <c r="J37" i="3"/>
  <c r="Z35" i="3" l="1"/>
  <c r="Z37" i="3" s="1"/>
  <c r="N37" i="3"/>
  <c r="AA35" i="3" l="1"/>
  <c r="AA37" i="3" s="1"/>
  <c r="D12" i="3"/>
  <c r="AB35" i="3" l="1"/>
  <c r="AB37" i="3" s="1"/>
  <c r="E37" i="3"/>
  <c r="G37" i="3"/>
  <c r="AC35" i="3" l="1"/>
  <c r="AC37" i="3" s="1"/>
  <c r="I37" i="3"/>
  <c r="AD35" i="3" l="1"/>
  <c r="AD37" i="3" s="1"/>
  <c r="K37" i="3"/>
  <c r="AE35" i="3" l="1"/>
  <c r="AE37" i="3" s="1"/>
  <c r="M37" i="3"/>
  <c r="AF35" i="3" l="1"/>
  <c r="AF37" i="3" s="1"/>
  <c r="O37" i="3"/>
  <c r="AG35" i="3" l="1"/>
  <c r="AG37" i="3" s="1"/>
  <c r="D9" i="3"/>
  <c r="D35" i="3" s="1"/>
  <c r="AH35" i="3" l="1"/>
  <c r="AH37" i="3" s="1"/>
  <c r="D37" i="3"/>
  <c r="AI35" i="3" l="1"/>
  <c r="AI37" i="3" s="1"/>
  <c r="S12" i="3"/>
  <c r="S35" i="3" s="1"/>
  <c r="AJ35" i="3" l="1"/>
  <c r="AJ37" i="3" s="1"/>
  <c r="S37" i="3"/>
  <c r="AK35" i="3" l="1"/>
  <c r="AK37" i="3" s="1"/>
  <c r="AL35" i="3" l="1"/>
  <c r="AL37" i="3" s="1"/>
  <c r="AM35" i="3" l="1"/>
  <c r="AM37" i="3" s="1"/>
  <c r="AN35" i="3" l="1"/>
  <c r="AN37" i="3" s="1"/>
  <c r="AO35" i="3" l="1"/>
  <c r="AO37" i="3" s="1"/>
  <c r="AP35" i="3" l="1"/>
  <c r="AP37" i="3" s="1"/>
  <c r="AQ35" i="3" l="1"/>
  <c r="AQ37" i="3" s="1"/>
  <c r="AS35" i="3" l="1"/>
  <c r="AS37" i="3" s="1"/>
  <c r="AR35" i="3"/>
  <c r="AR37" i="3" s="1"/>
</calcChain>
</file>

<file path=xl/sharedStrings.xml><?xml version="1.0" encoding="utf-8"?>
<sst xmlns="http://schemas.openxmlformats.org/spreadsheetml/2006/main" count="244" uniqueCount="128">
  <si>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</si>
  <si>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</si>
  <si>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</si>
  <si>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</si>
  <si>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</si>
  <si>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</si>
  <si>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</si>
  <si>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</si>
  <si>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</si>
  <si>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</si>
  <si>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</si>
  <si>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</si>
  <si>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</si>
  <si>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</si>
  <si>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</si>
  <si>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</si>
  <si>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</si>
  <si>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</si>
  <si>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</si>
  <si>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</si>
  <si>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</si>
  <si>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</si>
  <si>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</si>
  <si>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</si>
  <si>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</si>
  <si>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46</t>
  </si>
  <si>
    <t>20</t>
  </si>
  <si>
    <t>19</t>
  </si>
  <si>
    <t>16</t>
  </si>
  <si>
    <t>4</t>
  </si>
  <si>
    <t>7</t>
  </si>
  <si>
    <t>1</t>
  </si>
  <si>
    <t>11</t>
  </si>
  <si>
    <t>3</t>
  </si>
  <si>
    <t>12,2</t>
  </si>
  <si>
    <t>5</t>
  </si>
  <si>
    <t>9</t>
  </si>
  <si>
    <t>6</t>
  </si>
  <si>
    <t>13</t>
  </si>
  <si>
    <t>8</t>
  </si>
  <si>
    <t>10</t>
  </si>
  <si>
    <t>15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</si>
  <si>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</si>
  <si>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</si>
  <si>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</si>
  <si>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</si>
  <si>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</si>
  <si>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</si>
  <si>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</si>
  <si>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</si>
  <si>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</si>
  <si>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</si>
  <si>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</si>
  <si>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</si>
  <si>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</si>
  <si>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</si>
  <si>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</si>
  <si>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</si>
  <si>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</si>
  <si>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</si>
  <si>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</si>
  <si>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VI. ВДГО</t>
  </si>
  <si>
    <t xml:space="preserve">Стоимость на 1 кв. м. общей площади (руб./мес.)         (размер платы в месяц на 1 кв. м.)  </t>
  </si>
  <si>
    <t>1 раз(а) в месяц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</si>
  <si>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</si>
  <si>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</si>
  <si>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</si>
  <si>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</si>
  <si>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</si>
  <si>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</si>
  <si>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</si>
  <si>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</si>
  <si>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</si>
  <si>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</si>
  <si>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</si>
  <si>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</si>
  <si>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</si>
  <si>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</si>
  <si>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</si>
  <si>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 xml:space="preserve"> деревянный не благоустроенный без канализации, без ХВС (колонка) с печным отоплением (без центр отопления)</t>
  </si>
  <si>
    <t>Приложение № 2</t>
  </si>
  <si>
    <t xml:space="preserve"> извещению и документации </t>
  </si>
  <si>
    <t>о проведении открытого конкурса</t>
  </si>
  <si>
    <t>9. Покос травы</t>
  </si>
  <si>
    <t>2 раза в год</t>
  </si>
  <si>
    <t xml:space="preserve">10. Сезонный осмотр конструкций здания( фасадов, стен, фундаментов, кровли, преркрытий)
</t>
  </si>
  <si>
    <t xml:space="preserve">11.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</si>
  <si>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12.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</si>
  <si>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</si>
  <si>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14. Аварийное обслуживание</t>
  </si>
  <si>
    <t>15. Ремонт кровли, крылец, козырьков, деревянных тротуаров</t>
  </si>
  <si>
    <t>16. Дератизация</t>
  </si>
  <si>
    <t>17. Дезинсекция</t>
  </si>
  <si>
    <t>Лот № 2 Соломбальский территориальный округ</t>
  </si>
  <si>
    <t>ул. Физкультурников</t>
  </si>
  <si>
    <t>30, корп.1</t>
  </si>
  <si>
    <t>ул. Корабельная</t>
  </si>
  <si>
    <t>20, к.1</t>
  </si>
  <si>
    <t>ул. Кучина А.С.</t>
  </si>
  <si>
    <t>ул. Баумана</t>
  </si>
  <si>
    <t>ул. Майксанская</t>
  </si>
  <si>
    <t>108, к.2</t>
  </si>
  <si>
    <t>ул. Восьмое марта</t>
  </si>
  <si>
    <t>ул. Александра Петрова</t>
  </si>
  <si>
    <t>ул. Гвардейская</t>
  </si>
  <si>
    <t>1,1</t>
  </si>
  <si>
    <t>1,4</t>
  </si>
  <si>
    <t>5,1</t>
  </si>
  <si>
    <t>5,2</t>
  </si>
  <si>
    <t>7,1</t>
  </si>
  <si>
    <t>ул. Маслова</t>
  </si>
  <si>
    <t>28</t>
  </si>
  <si>
    <t>27</t>
  </si>
  <si>
    <t>36,1</t>
  </si>
  <si>
    <t>38</t>
  </si>
  <si>
    <t>42,1</t>
  </si>
  <si>
    <t>12,3</t>
  </si>
  <si>
    <t>29</t>
  </si>
  <si>
    <t>31</t>
  </si>
  <si>
    <t>ул. Трамвайная</t>
  </si>
  <si>
    <t xml:space="preserve">15. Проверка исправности, работоспособности, регулировка и техническое обслуживание насосов, запорной арматуры, обслуживание и ремонт бойлерных, удаление воздуха из системы отопления, смена отдельных участков трубопроводов по необходимости.
</t>
  </si>
  <si>
    <t>16. Техническое обслуживание и сезонное управление оборудованием систем вентиляции,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отложений.</t>
  </si>
  <si>
    <t>8 Вывоз твердых бытовых отходов (ТБО), жидких бытовых отходов</t>
  </si>
  <si>
    <t>9. Очистка выгребных ям (для деревянных неблагоустроенных зданий)</t>
  </si>
  <si>
    <t>12. Заделка щелей в печных стояках,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</si>
  <si>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</si>
  <si>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>23,1</t>
  </si>
  <si>
    <t>28,1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</si>
</sst>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9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8" fillId="2" borderId="0" xfId="0" applyNumberFormat="1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2" fontId="13" fillId="2" borderId="6" xfId="0" applyNumberFormat="1" applyFont="1" applyFill="1" applyBorder="1" applyAlignment="1">
      <alignment horizontal="center" vertical="center" wrapText="1"/>
    </xf>
    <xf numFmtId="2" fontId="16" fillId="2" borderId="9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left" vertical="center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left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8" fillId="2" borderId="8" xfId="0" applyNumberFormat="1" applyFont="1" applyFill="1" applyBorder="1" applyAlignment="1">
      <alignment horizontal="center" vertical="center"/>
    </xf>
    <xf numFmtId="49" fontId="13" fillId="2" borderId="12" xfId="2" applyNumberFormat="1" applyFont="1" applyFill="1" applyBorder="1" applyAlignment="1">
      <alignment horizontal="center" vertical="center" wrapText="1"/>
    </xf>
    <xf numFmtId="49" fontId="13" fillId="2" borderId="18" xfId="2" applyNumberFormat="1" applyFont="1" applyFill="1" applyBorder="1" applyAlignment="1">
      <alignment horizontal="center" vertical="center" wrapText="1"/>
    </xf>
    <xf numFmtId="49" fontId="13" fillId="2" borderId="17" xfId="2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" fontId="18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3" borderId="2" xfId="0" applyNumberFormat="1" applyFont="1" applyFill="1" applyBorder="1" applyAlignment="1">
      <alignment horizontal="left" vertical="top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Border="1" applyAlignment="1">
      <alignment vertical="center"/>
    </xf>
    <xf numFmtId="4" fontId="19" fillId="0" borderId="0" xfId="0" applyNumberFormat="1" applyFont="1" applyAlignment="1">
      <alignment horizontal="center" vertical="center"/>
    </xf>
    <xf numFmtId="4" fontId="15" fillId="3" borderId="9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5"/>
  <sheetViews>
    <sheetView tabSelected="1" view="pageBreakPreview" topLeftCell="A25" zoomScale="86" zoomScaleNormal="100" zoomScaleSheetLayoutView="86" workbookViewId="0">
      <selection activeCell="G40" sqref="F40:G40"/>
    </sheetView>
  </sheetViews>
  <sheetFormatPr defaultRowHeight="12.75" x14ac:dyDescent="0.2"/>
  <cols>
    <col min="1" max="1" width="55.5703125" style="6" customWidth="1"/>
    <col min="2" max="2" width="34.7109375" style="13" customWidth="1"/>
    <col min="3" max="3" width="27.140625" style="13" customWidth="1"/>
    <col min="4" max="4" width="9.28515625" style="58" customWidth="1"/>
    <col min="5" max="5" width="11.42578125" style="58" customWidth="1"/>
    <col min="6" max="6" width="11.140625" style="58" customWidth="1"/>
    <col min="7" max="8" width="9.28515625" style="58" customWidth="1"/>
    <col min="9" max="9" width="11.140625" style="58" customWidth="1"/>
    <col min="10" max="10" width="10" style="58" customWidth="1"/>
    <col min="11" max="11" width="11.140625" style="58" customWidth="1"/>
    <col min="12" max="12" width="10.140625" style="58" customWidth="1"/>
    <col min="13" max="13" width="10.28515625" style="58" customWidth="1"/>
    <col min="14" max="14" width="10.5703125" style="58" customWidth="1"/>
    <col min="15" max="15" width="9.28515625" style="58" customWidth="1"/>
    <col min="16" max="16" width="54" style="7" customWidth="1"/>
    <col min="17" max="17" width="30.42578125" style="7" customWidth="1"/>
    <col min="18" max="18" width="27.140625" style="13" customWidth="1"/>
    <col min="19" max="23" width="12.7109375" style="72" customWidth="1"/>
    <col min="24" max="45" width="12.7109375" style="74" customWidth="1"/>
    <col min="46" max="46" width="68.85546875" bestFit="1" customWidth="1"/>
    <col min="47" max="47" width="33" customWidth="1"/>
    <col min="48" max="48" width="27" style="80" bestFit="1" customWidth="1"/>
    <col min="49" max="49" width="12.7109375" style="72" customWidth="1"/>
    <col min="50" max="52" width="12.7109375" style="74" customWidth="1"/>
    <col min="53" max="53" width="13.42578125" style="74" customWidth="1"/>
    <col min="54" max="54" width="13.28515625" customWidth="1"/>
    <col min="55" max="55" width="11.7109375" bestFit="1" customWidth="1"/>
    <col min="56" max="56" width="10.140625" bestFit="1" customWidth="1"/>
    <col min="57" max="57" width="11.5703125" bestFit="1" customWidth="1"/>
  </cols>
  <sheetData>
    <row r="1" spans="1:54" s="1" customFormat="1" ht="16.5" customHeight="1" x14ac:dyDescent="0.25">
      <c r="A1" s="16" t="s">
        <v>19</v>
      </c>
      <c r="B1" s="16"/>
      <c r="C1" s="16"/>
      <c r="D1" s="61"/>
      <c r="E1" s="62" t="s">
        <v>80</v>
      </c>
      <c r="F1" s="62"/>
      <c r="G1" s="62"/>
      <c r="H1" s="62"/>
      <c r="I1" s="62"/>
      <c r="J1" s="62"/>
      <c r="K1" s="62"/>
      <c r="L1" s="62"/>
      <c r="M1" s="62"/>
      <c r="N1" s="62"/>
      <c r="O1" s="62"/>
      <c r="P1" s="3"/>
      <c r="Q1" s="3"/>
      <c r="R1" s="16"/>
      <c r="S1" s="41"/>
      <c r="T1" s="41"/>
      <c r="U1" s="41"/>
      <c r="V1" s="41"/>
      <c r="W1" s="41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V1" s="19"/>
      <c r="AW1" s="41"/>
      <c r="AX1" s="2"/>
      <c r="AY1" s="2"/>
      <c r="AZ1" s="2"/>
      <c r="BA1" s="2"/>
    </row>
    <row r="2" spans="1:54" s="1" customFormat="1" ht="16.5" customHeight="1" x14ac:dyDescent="0.25">
      <c r="A2" s="16" t="s">
        <v>18</v>
      </c>
      <c r="B2" s="16"/>
      <c r="C2" s="16"/>
      <c r="D2" s="63"/>
      <c r="E2" s="63" t="s">
        <v>81</v>
      </c>
      <c r="F2" s="63"/>
      <c r="G2" s="63"/>
      <c r="H2" s="63"/>
      <c r="I2" s="63"/>
      <c r="J2" s="63"/>
      <c r="K2" s="63"/>
      <c r="L2" s="63"/>
      <c r="M2" s="63"/>
      <c r="N2" s="63"/>
      <c r="O2" s="63"/>
      <c r="P2" s="4"/>
      <c r="Q2" s="4"/>
      <c r="R2" s="16"/>
      <c r="S2" s="41"/>
      <c r="T2" s="41"/>
      <c r="U2" s="41"/>
      <c r="V2" s="41"/>
      <c r="W2" s="41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V2" s="19"/>
      <c r="AW2" s="41"/>
      <c r="AX2" s="2"/>
      <c r="AY2" s="2"/>
      <c r="AZ2" s="2"/>
      <c r="BA2" s="2"/>
    </row>
    <row r="3" spans="1:54" s="1" customFormat="1" ht="16.5" customHeight="1" x14ac:dyDescent="0.25">
      <c r="A3" s="16" t="s">
        <v>17</v>
      </c>
      <c r="B3" s="16"/>
      <c r="C3" s="16"/>
      <c r="D3" s="63"/>
      <c r="E3" s="63" t="s">
        <v>82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4"/>
      <c r="Q3" s="4"/>
      <c r="R3" s="16"/>
      <c r="S3" s="41"/>
      <c r="T3" s="41"/>
      <c r="U3" s="41"/>
      <c r="V3" s="41"/>
      <c r="W3" s="41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V3" s="19"/>
      <c r="AW3" s="41"/>
      <c r="AX3" s="2"/>
      <c r="AY3" s="2"/>
      <c r="AZ3" s="2"/>
      <c r="BA3" s="2"/>
    </row>
    <row r="4" spans="1:54" s="1" customFormat="1" ht="16.5" customHeight="1" x14ac:dyDescent="0.2">
      <c r="A4" s="16" t="s">
        <v>16</v>
      </c>
      <c r="B4" s="16"/>
      <c r="C4" s="16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7"/>
      <c r="Q4" s="7"/>
      <c r="R4" s="16"/>
      <c r="S4" s="41"/>
      <c r="T4" s="41"/>
      <c r="U4" s="41"/>
      <c r="V4" s="41"/>
      <c r="W4" s="41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V4" s="19"/>
      <c r="AW4" s="41"/>
      <c r="AX4" s="2"/>
      <c r="AY4" s="2"/>
      <c r="AZ4" s="2"/>
      <c r="BA4" s="2"/>
    </row>
    <row r="5" spans="1:54" s="1" customFormat="1" x14ac:dyDescent="0.2">
      <c r="A5" s="5" t="s">
        <v>93</v>
      </c>
      <c r="B5" s="13"/>
      <c r="C5" s="13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7"/>
      <c r="Q5" s="7"/>
      <c r="R5" s="13"/>
      <c r="S5" s="72"/>
      <c r="T5" s="72"/>
      <c r="U5" s="72"/>
      <c r="V5" s="72"/>
      <c r="W5" s="7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V5" s="19"/>
      <c r="AW5" s="72"/>
      <c r="AX5" s="2"/>
      <c r="AY5" s="2"/>
      <c r="AZ5" s="2"/>
      <c r="BA5" s="2"/>
    </row>
    <row r="6" spans="1:54" s="1" customFormat="1" ht="15.75" customHeight="1" x14ac:dyDescent="0.2">
      <c r="A6" s="85" t="s">
        <v>15</v>
      </c>
      <c r="B6" s="28" t="s">
        <v>14</v>
      </c>
      <c r="C6" s="29"/>
      <c r="D6" s="6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7"/>
      <c r="S6" s="64"/>
      <c r="T6" s="64"/>
      <c r="U6" s="64"/>
      <c r="V6" s="64"/>
      <c r="W6" s="64"/>
      <c r="X6" s="15"/>
      <c r="Y6" s="15"/>
      <c r="Z6" s="15"/>
      <c r="AA6" s="15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V6" s="19"/>
      <c r="AW6" s="64"/>
      <c r="AX6" s="2"/>
      <c r="AY6" s="2"/>
      <c r="AZ6" s="2"/>
      <c r="BA6" s="2"/>
    </row>
    <row r="7" spans="1:54" s="8" customFormat="1" ht="71.25" customHeight="1" x14ac:dyDescent="0.2">
      <c r="A7" s="86"/>
      <c r="B7" s="87" t="s">
        <v>13</v>
      </c>
      <c r="C7" s="88" t="s">
        <v>56</v>
      </c>
      <c r="D7" s="65" t="s">
        <v>94</v>
      </c>
      <c r="E7" s="66" t="s">
        <v>96</v>
      </c>
      <c r="F7" s="67" t="s">
        <v>96</v>
      </c>
      <c r="G7" s="68" t="s">
        <v>98</v>
      </c>
      <c r="H7" s="68" t="s">
        <v>99</v>
      </c>
      <c r="I7" s="67" t="s">
        <v>96</v>
      </c>
      <c r="J7" s="67" t="s">
        <v>96</v>
      </c>
      <c r="K7" s="67" t="s">
        <v>96</v>
      </c>
      <c r="L7" s="67" t="s">
        <v>96</v>
      </c>
      <c r="M7" s="67" t="s">
        <v>96</v>
      </c>
      <c r="N7" s="67" t="s">
        <v>100</v>
      </c>
      <c r="O7" s="68" t="s">
        <v>102</v>
      </c>
      <c r="P7" s="90" t="s">
        <v>57</v>
      </c>
      <c r="Q7" s="84" t="s">
        <v>13</v>
      </c>
      <c r="R7" s="84" t="s">
        <v>79</v>
      </c>
      <c r="S7" s="67" t="s">
        <v>103</v>
      </c>
      <c r="T7" s="67" t="s">
        <v>104</v>
      </c>
      <c r="U7" s="67" t="s">
        <v>104</v>
      </c>
      <c r="V7" s="67" t="s">
        <v>104</v>
      </c>
      <c r="W7" s="67" t="s">
        <v>104</v>
      </c>
      <c r="X7" s="67" t="s">
        <v>104</v>
      </c>
      <c r="Y7" s="67" t="s">
        <v>104</v>
      </c>
      <c r="Z7" s="67" t="s">
        <v>104</v>
      </c>
      <c r="AA7" s="67" t="s">
        <v>104</v>
      </c>
      <c r="AB7" s="67" t="s">
        <v>110</v>
      </c>
      <c r="AC7" s="67" t="s">
        <v>110</v>
      </c>
      <c r="AD7" s="67" t="s">
        <v>94</v>
      </c>
      <c r="AE7" s="67" t="s">
        <v>94</v>
      </c>
      <c r="AF7" s="67" t="s">
        <v>94</v>
      </c>
      <c r="AG7" s="67" t="s">
        <v>94</v>
      </c>
      <c r="AH7" s="67" t="s">
        <v>94</v>
      </c>
      <c r="AI7" s="67" t="s">
        <v>99</v>
      </c>
      <c r="AJ7" s="67" t="s">
        <v>99</v>
      </c>
      <c r="AK7" s="67" t="s">
        <v>99</v>
      </c>
      <c r="AL7" s="67" t="s">
        <v>99</v>
      </c>
      <c r="AM7" s="67" t="s">
        <v>99</v>
      </c>
      <c r="AN7" s="67" t="s">
        <v>119</v>
      </c>
      <c r="AO7" s="67" t="s">
        <v>119</v>
      </c>
      <c r="AP7" s="67" t="s">
        <v>119</v>
      </c>
      <c r="AQ7" s="67" t="s">
        <v>119</v>
      </c>
      <c r="AR7" s="67" t="s">
        <v>98</v>
      </c>
      <c r="AS7" s="67" t="s">
        <v>119</v>
      </c>
      <c r="AT7" s="90" t="s">
        <v>57</v>
      </c>
      <c r="AU7" s="84" t="s">
        <v>13</v>
      </c>
      <c r="AV7" s="84" t="s">
        <v>79</v>
      </c>
      <c r="AW7" s="67" t="s">
        <v>103</v>
      </c>
      <c r="AX7" s="67" t="s">
        <v>104</v>
      </c>
      <c r="AY7" s="67" t="s">
        <v>110</v>
      </c>
      <c r="AZ7" s="67" t="s">
        <v>110</v>
      </c>
      <c r="BA7" s="67" t="s">
        <v>110</v>
      </c>
      <c r="BB7" s="67" t="s">
        <v>94</v>
      </c>
    </row>
    <row r="8" spans="1:54" s="8" customFormat="1" ht="22.5" customHeight="1" x14ac:dyDescent="0.2">
      <c r="A8" s="86"/>
      <c r="B8" s="87"/>
      <c r="C8" s="89"/>
      <c r="D8" s="69" t="s">
        <v>95</v>
      </c>
      <c r="E8" s="69" t="s">
        <v>32</v>
      </c>
      <c r="F8" s="70" t="s">
        <v>97</v>
      </c>
      <c r="G8" s="70" t="s">
        <v>39</v>
      </c>
      <c r="H8" s="70" t="s">
        <v>40</v>
      </c>
      <c r="I8" s="70" t="s">
        <v>33</v>
      </c>
      <c r="J8" s="70" t="s">
        <v>35</v>
      </c>
      <c r="K8" s="70" t="s">
        <v>36</v>
      </c>
      <c r="L8" s="70" t="s">
        <v>38</v>
      </c>
      <c r="M8" s="70" t="s">
        <v>26</v>
      </c>
      <c r="N8" s="70" t="s">
        <v>101</v>
      </c>
      <c r="O8" s="70" t="s">
        <v>31</v>
      </c>
      <c r="P8" s="90"/>
      <c r="Q8" s="84"/>
      <c r="R8" s="84"/>
      <c r="S8" s="71" t="s">
        <v>40</v>
      </c>
      <c r="T8" s="71" t="s">
        <v>105</v>
      </c>
      <c r="U8" s="71" t="s">
        <v>106</v>
      </c>
      <c r="V8" s="71" t="s">
        <v>107</v>
      </c>
      <c r="W8" s="71" t="s">
        <v>108</v>
      </c>
      <c r="X8" s="71" t="s">
        <v>109</v>
      </c>
      <c r="Y8" s="71" t="s">
        <v>40</v>
      </c>
      <c r="Z8" s="71" t="s">
        <v>32</v>
      </c>
      <c r="AA8" s="71" t="s">
        <v>41</v>
      </c>
      <c r="AB8" s="71" t="s">
        <v>28</v>
      </c>
      <c r="AC8" s="71" t="s">
        <v>111</v>
      </c>
      <c r="AD8" s="71" t="s">
        <v>112</v>
      </c>
      <c r="AE8" s="71" t="s">
        <v>113</v>
      </c>
      <c r="AF8" s="71" t="s">
        <v>114</v>
      </c>
      <c r="AG8" s="71" t="s">
        <v>115</v>
      </c>
      <c r="AH8" s="71" t="s">
        <v>25</v>
      </c>
      <c r="AI8" s="71" t="s">
        <v>34</v>
      </c>
      <c r="AJ8" s="71" t="s">
        <v>116</v>
      </c>
      <c r="AK8" s="71" t="s">
        <v>28</v>
      </c>
      <c r="AL8" s="71" t="s">
        <v>117</v>
      </c>
      <c r="AM8" s="71" t="s">
        <v>118</v>
      </c>
      <c r="AN8" s="71" t="s">
        <v>31</v>
      </c>
      <c r="AO8" s="71" t="s">
        <v>29</v>
      </c>
      <c r="AP8" s="71" t="s">
        <v>35</v>
      </c>
      <c r="AQ8" s="71" t="s">
        <v>37</v>
      </c>
      <c r="AR8" s="71" t="s">
        <v>37</v>
      </c>
      <c r="AS8" s="71" t="s">
        <v>30</v>
      </c>
      <c r="AT8" s="90"/>
      <c r="AU8" s="84"/>
      <c r="AV8" s="84"/>
      <c r="AW8" s="71" t="s">
        <v>39</v>
      </c>
      <c r="AX8" s="71" t="s">
        <v>37</v>
      </c>
      <c r="AY8" s="71" t="s">
        <v>126</v>
      </c>
      <c r="AZ8" s="71" t="s">
        <v>31</v>
      </c>
      <c r="BA8" s="71" t="s">
        <v>27</v>
      </c>
      <c r="BB8" s="71" t="s">
        <v>127</v>
      </c>
    </row>
    <row r="9" spans="1:54" s="1" customFormat="1" ht="12.75" customHeight="1" x14ac:dyDescent="0.2">
      <c r="A9" s="23" t="s">
        <v>12</v>
      </c>
      <c r="B9" s="30"/>
      <c r="C9" s="24">
        <f t="shared" ref="C9:O9" si="0">SUM(C10:C11)</f>
        <v>1.1700000000000002</v>
      </c>
      <c r="D9" s="10">
        <f t="shared" si="0"/>
        <v>8628.9840000000022</v>
      </c>
      <c r="E9" s="10">
        <f t="shared" si="0"/>
        <v>5811.1560000000009</v>
      </c>
      <c r="F9" s="10">
        <f t="shared" si="0"/>
        <v>10760.256000000001</v>
      </c>
      <c r="G9" s="10">
        <f t="shared" si="0"/>
        <v>6525.7920000000004</v>
      </c>
      <c r="H9" s="10">
        <f t="shared" si="0"/>
        <v>7181.4600000000009</v>
      </c>
      <c r="I9" s="10">
        <f t="shared" si="0"/>
        <v>5777.46</v>
      </c>
      <c r="J9" s="10">
        <f t="shared" si="0"/>
        <v>5701.6440000000002</v>
      </c>
      <c r="K9" s="10">
        <f t="shared" si="0"/>
        <v>5805.5400000000009</v>
      </c>
      <c r="L9" s="10">
        <f t="shared" si="0"/>
        <v>5780.2680000000009</v>
      </c>
      <c r="M9" s="10">
        <f t="shared" si="0"/>
        <v>15587.208000000004</v>
      </c>
      <c r="N9" s="10">
        <f t="shared" si="0"/>
        <v>7216.56</v>
      </c>
      <c r="O9" s="10">
        <f t="shared" si="0"/>
        <v>10407.852000000001</v>
      </c>
      <c r="P9" s="35" t="s">
        <v>12</v>
      </c>
      <c r="Q9" s="36"/>
      <c r="R9" s="24">
        <f t="shared" ref="R9:AS9" si="1">SUM(R10:R11)</f>
        <v>1.1700000000000002</v>
      </c>
      <c r="S9" s="10">
        <f t="shared" si="1"/>
        <v>7271.3159999999998</v>
      </c>
      <c r="T9" s="10">
        <f t="shared" si="1"/>
        <v>7154.7840000000015</v>
      </c>
      <c r="U9" s="10">
        <f t="shared" si="1"/>
        <v>7195.5</v>
      </c>
      <c r="V9" s="10">
        <f t="shared" si="1"/>
        <v>7203.924</v>
      </c>
      <c r="W9" s="10">
        <f t="shared" si="1"/>
        <v>7063.5240000000003</v>
      </c>
      <c r="X9" s="10">
        <f t="shared" si="1"/>
        <v>7307.8200000000006</v>
      </c>
      <c r="Y9" s="10">
        <f t="shared" si="1"/>
        <v>7618.1040000000021</v>
      </c>
      <c r="Z9" s="10">
        <f t="shared" si="1"/>
        <v>7356.9600000000009</v>
      </c>
      <c r="AA9" s="10">
        <f t="shared" si="1"/>
        <v>7413.12</v>
      </c>
      <c r="AB9" s="10">
        <f t="shared" si="1"/>
        <v>5242.5360000000001</v>
      </c>
      <c r="AC9" s="10">
        <f t="shared" si="1"/>
        <v>8053.344000000001</v>
      </c>
      <c r="AD9" s="10">
        <f t="shared" si="1"/>
        <v>5798.5200000000013</v>
      </c>
      <c r="AE9" s="10">
        <f t="shared" si="1"/>
        <v>7293.78</v>
      </c>
      <c r="AF9" s="10">
        <f t="shared" si="1"/>
        <v>7493.148000000002</v>
      </c>
      <c r="AG9" s="10">
        <f t="shared" si="1"/>
        <v>7330.2840000000015</v>
      </c>
      <c r="AH9" s="10">
        <f t="shared" si="1"/>
        <v>7323.2640000000019</v>
      </c>
      <c r="AI9" s="10">
        <f t="shared" si="1"/>
        <v>7262.8919999999998</v>
      </c>
      <c r="AJ9" s="10">
        <f t="shared" si="1"/>
        <v>7338.7080000000014</v>
      </c>
      <c r="AK9" s="10">
        <f t="shared" si="1"/>
        <v>7333.0919999999996</v>
      </c>
      <c r="AL9" s="10">
        <f t="shared" si="1"/>
        <v>4700.5920000000006</v>
      </c>
      <c r="AM9" s="10">
        <f t="shared" si="1"/>
        <v>4720.2480000000005</v>
      </c>
      <c r="AN9" s="10">
        <f t="shared" si="1"/>
        <v>7363.9800000000005</v>
      </c>
      <c r="AO9" s="10">
        <f t="shared" si="1"/>
        <v>7432.7760000000007</v>
      </c>
      <c r="AP9" s="10">
        <f t="shared" si="1"/>
        <v>7681.2840000000015</v>
      </c>
      <c r="AQ9" s="10">
        <f t="shared" si="1"/>
        <v>7091.6040000000021</v>
      </c>
      <c r="AR9" s="10">
        <f t="shared" si="1"/>
        <v>7333.0919999999996</v>
      </c>
      <c r="AS9" s="10">
        <f t="shared" si="1"/>
        <v>7230.6</v>
      </c>
      <c r="AT9" s="35" t="s">
        <v>12</v>
      </c>
      <c r="AU9" s="36"/>
      <c r="AV9" s="26">
        <f>SUM(AV10:AV11)</f>
        <v>1.1700000000000002</v>
      </c>
      <c r="AW9" s="10">
        <f>SUM(AW10:AW11)</f>
        <v>8767.9800000000014</v>
      </c>
      <c r="AX9" s="10">
        <f t="shared" ref="AX9:BB9" si="2">SUM(AX10:AX11)</f>
        <v>8985.6</v>
      </c>
      <c r="AY9" s="10">
        <f t="shared" si="2"/>
        <v>4334.1480000000001</v>
      </c>
      <c r="AZ9" s="10">
        <f t="shared" si="2"/>
        <v>8176.8959999999997</v>
      </c>
      <c r="BA9" s="10">
        <f t="shared" si="2"/>
        <v>7611.0840000000007</v>
      </c>
      <c r="BB9" s="10">
        <f t="shared" si="2"/>
        <v>7540.8840000000018</v>
      </c>
    </row>
    <row r="10" spans="1:54" s="1" customFormat="1" ht="12.75" customHeight="1" x14ac:dyDescent="0.2">
      <c r="A10" s="22" t="s">
        <v>20</v>
      </c>
      <c r="B10" s="30" t="s">
        <v>51</v>
      </c>
      <c r="C10" s="21">
        <v>1.1200000000000001</v>
      </c>
      <c r="D10" s="18">
        <f t="shared" ref="D10:O10" si="3">$C$10*D36*12</f>
        <v>8260.224000000002</v>
      </c>
      <c r="E10" s="18">
        <f t="shared" si="3"/>
        <v>5562.8160000000007</v>
      </c>
      <c r="F10" s="18">
        <f t="shared" si="3"/>
        <v>10300.416000000001</v>
      </c>
      <c r="G10" s="18">
        <f t="shared" si="3"/>
        <v>6246.9120000000003</v>
      </c>
      <c r="H10" s="18">
        <f t="shared" si="3"/>
        <v>6874.5600000000013</v>
      </c>
      <c r="I10" s="18">
        <f t="shared" si="3"/>
        <v>5530.56</v>
      </c>
      <c r="J10" s="18">
        <f t="shared" si="3"/>
        <v>5457.9840000000004</v>
      </c>
      <c r="K10" s="18">
        <f t="shared" si="3"/>
        <v>5557.4400000000005</v>
      </c>
      <c r="L10" s="18">
        <f t="shared" si="3"/>
        <v>5533.2480000000005</v>
      </c>
      <c r="M10" s="18">
        <f t="shared" si="3"/>
        <v>14921.088000000003</v>
      </c>
      <c r="N10" s="18">
        <f t="shared" si="3"/>
        <v>6908.1600000000008</v>
      </c>
      <c r="O10" s="18">
        <f t="shared" si="3"/>
        <v>9963.0720000000001</v>
      </c>
      <c r="P10" s="37" t="s">
        <v>20</v>
      </c>
      <c r="Q10" s="21" t="s">
        <v>63</v>
      </c>
      <c r="R10" s="21">
        <v>1.1200000000000001</v>
      </c>
      <c r="S10" s="73">
        <f t="shared" ref="S10:AS10" si="4">$R$10*S36*12</f>
        <v>6960.576</v>
      </c>
      <c r="T10" s="73">
        <f t="shared" si="4"/>
        <v>6849.0240000000013</v>
      </c>
      <c r="U10" s="73">
        <f t="shared" si="4"/>
        <v>6888</v>
      </c>
      <c r="V10" s="73">
        <f t="shared" si="4"/>
        <v>6896.0640000000003</v>
      </c>
      <c r="W10" s="73">
        <f t="shared" si="4"/>
        <v>6761.6640000000007</v>
      </c>
      <c r="X10" s="73">
        <f t="shared" si="4"/>
        <v>6995.52</v>
      </c>
      <c r="Y10" s="73">
        <f t="shared" si="4"/>
        <v>7292.5440000000017</v>
      </c>
      <c r="Z10" s="73">
        <f t="shared" si="4"/>
        <v>7042.5600000000013</v>
      </c>
      <c r="AA10" s="73">
        <f t="shared" si="4"/>
        <v>7096.32</v>
      </c>
      <c r="AB10" s="73">
        <f t="shared" si="4"/>
        <v>5018.4960000000001</v>
      </c>
      <c r="AC10" s="73">
        <f t="shared" si="4"/>
        <v>7709.1840000000011</v>
      </c>
      <c r="AD10" s="73">
        <f t="shared" si="4"/>
        <v>5550.7200000000012</v>
      </c>
      <c r="AE10" s="73">
        <f t="shared" si="4"/>
        <v>6982.08</v>
      </c>
      <c r="AF10" s="73">
        <f t="shared" si="4"/>
        <v>7172.9280000000017</v>
      </c>
      <c r="AG10" s="73">
        <f t="shared" si="4"/>
        <v>7017.0240000000013</v>
      </c>
      <c r="AH10" s="73">
        <f t="shared" si="4"/>
        <v>7010.3040000000019</v>
      </c>
      <c r="AI10" s="73">
        <f t="shared" si="4"/>
        <v>6952.5119999999997</v>
      </c>
      <c r="AJ10" s="73">
        <f t="shared" si="4"/>
        <v>7025.0880000000016</v>
      </c>
      <c r="AK10" s="73">
        <f t="shared" si="4"/>
        <v>7019.7119999999995</v>
      </c>
      <c r="AL10" s="73">
        <f t="shared" si="4"/>
        <v>4499.7120000000004</v>
      </c>
      <c r="AM10" s="73">
        <f t="shared" si="4"/>
        <v>4518.5280000000002</v>
      </c>
      <c r="AN10" s="73">
        <f t="shared" si="4"/>
        <v>7049.2800000000007</v>
      </c>
      <c r="AO10" s="73">
        <f t="shared" si="4"/>
        <v>7115.1360000000004</v>
      </c>
      <c r="AP10" s="73">
        <f t="shared" si="4"/>
        <v>7353.0240000000013</v>
      </c>
      <c r="AQ10" s="73">
        <f t="shared" si="4"/>
        <v>6788.5440000000017</v>
      </c>
      <c r="AR10" s="73">
        <f t="shared" si="4"/>
        <v>7019.7119999999995</v>
      </c>
      <c r="AS10" s="73">
        <f t="shared" si="4"/>
        <v>6921.6</v>
      </c>
      <c r="AT10" s="37" t="s">
        <v>20</v>
      </c>
      <c r="AU10" s="21" t="s">
        <v>51</v>
      </c>
      <c r="AV10" s="31">
        <v>1.1200000000000001</v>
      </c>
      <c r="AW10" s="73">
        <f>$AV$10*AW36*12</f>
        <v>8393.2800000000007</v>
      </c>
      <c r="AX10" s="73">
        <f t="shared" ref="AX10:BA10" si="5">$AV$10*AX36*12</f>
        <v>8601.6</v>
      </c>
      <c r="AY10" s="73">
        <f t="shared" si="5"/>
        <v>4148.9279999999999</v>
      </c>
      <c r="AZ10" s="73">
        <f t="shared" si="5"/>
        <v>7827.4560000000001</v>
      </c>
      <c r="BA10" s="73">
        <f t="shared" si="5"/>
        <v>7285.8240000000005</v>
      </c>
      <c r="BB10" s="73">
        <f t="shared" ref="BB10" si="6">$AV$10*BB36*12</f>
        <v>7218.6240000000016</v>
      </c>
    </row>
    <row r="11" spans="1:54" s="1" customFormat="1" ht="27.75" customHeight="1" x14ac:dyDescent="0.2">
      <c r="A11" s="22" t="s">
        <v>42</v>
      </c>
      <c r="B11" s="30" t="s">
        <v>52</v>
      </c>
      <c r="C11" s="21">
        <v>0.05</v>
      </c>
      <c r="D11" s="18">
        <f t="shared" ref="D11:O11" si="7">$C$11*D36*12</f>
        <v>368.76000000000005</v>
      </c>
      <c r="E11" s="18">
        <f t="shared" si="7"/>
        <v>248.34</v>
      </c>
      <c r="F11" s="18">
        <f t="shared" si="7"/>
        <v>459.84000000000003</v>
      </c>
      <c r="G11" s="18">
        <f t="shared" si="7"/>
        <v>278.88</v>
      </c>
      <c r="H11" s="18">
        <f t="shared" si="7"/>
        <v>306.90000000000003</v>
      </c>
      <c r="I11" s="18">
        <f t="shared" si="7"/>
        <v>246.90000000000003</v>
      </c>
      <c r="J11" s="18">
        <f t="shared" si="7"/>
        <v>243.66000000000003</v>
      </c>
      <c r="K11" s="18">
        <f t="shared" si="7"/>
        <v>248.10000000000002</v>
      </c>
      <c r="L11" s="18">
        <f t="shared" si="7"/>
        <v>247.02</v>
      </c>
      <c r="M11" s="18">
        <f t="shared" si="7"/>
        <v>666.12000000000012</v>
      </c>
      <c r="N11" s="18">
        <f t="shared" si="7"/>
        <v>308.40000000000003</v>
      </c>
      <c r="O11" s="18">
        <f t="shared" si="7"/>
        <v>444.78</v>
      </c>
      <c r="P11" s="38" t="s">
        <v>42</v>
      </c>
      <c r="Q11" s="21" t="s">
        <v>63</v>
      </c>
      <c r="R11" s="21">
        <v>0.05</v>
      </c>
      <c r="S11" s="18">
        <f t="shared" ref="S11:AS11" si="8">$R$11*S36*12</f>
        <v>310.74</v>
      </c>
      <c r="T11" s="18">
        <f t="shared" si="8"/>
        <v>305.76000000000005</v>
      </c>
      <c r="U11" s="18">
        <f t="shared" si="8"/>
        <v>307.5</v>
      </c>
      <c r="V11" s="18">
        <f t="shared" si="8"/>
        <v>307.86</v>
      </c>
      <c r="W11" s="18">
        <f t="shared" si="8"/>
        <v>301.86</v>
      </c>
      <c r="X11" s="18">
        <f t="shared" si="8"/>
        <v>312.3</v>
      </c>
      <c r="Y11" s="18">
        <f t="shared" si="8"/>
        <v>325.56000000000006</v>
      </c>
      <c r="Z11" s="18">
        <f t="shared" si="8"/>
        <v>314.40000000000003</v>
      </c>
      <c r="AA11" s="18">
        <f t="shared" si="8"/>
        <v>316.8</v>
      </c>
      <c r="AB11" s="18">
        <f t="shared" si="8"/>
        <v>224.03999999999996</v>
      </c>
      <c r="AC11" s="18">
        <f t="shared" si="8"/>
        <v>344.16</v>
      </c>
      <c r="AD11" s="18">
        <f t="shared" si="8"/>
        <v>247.8</v>
      </c>
      <c r="AE11" s="18">
        <f t="shared" si="8"/>
        <v>311.70000000000005</v>
      </c>
      <c r="AF11" s="18">
        <f t="shared" si="8"/>
        <v>320.22000000000003</v>
      </c>
      <c r="AG11" s="18">
        <f t="shared" si="8"/>
        <v>313.26000000000005</v>
      </c>
      <c r="AH11" s="18">
        <f t="shared" si="8"/>
        <v>312.96000000000004</v>
      </c>
      <c r="AI11" s="18">
        <f t="shared" si="8"/>
        <v>310.38</v>
      </c>
      <c r="AJ11" s="18">
        <f t="shared" si="8"/>
        <v>313.62000000000006</v>
      </c>
      <c r="AK11" s="18">
        <f t="shared" si="8"/>
        <v>313.38</v>
      </c>
      <c r="AL11" s="18">
        <f t="shared" si="8"/>
        <v>200.88000000000002</v>
      </c>
      <c r="AM11" s="18">
        <f t="shared" si="8"/>
        <v>201.71999999999997</v>
      </c>
      <c r="AN11" s="18">
        <f t="shared" si="8"/>
        <v>314.70000000000005</v>
      </c>
      <c r="AO11" s="18">
        <f t="shared" si="8"/>
        <v>317.64</v>
      </c>
      <c r="AP11" s="18">
        <f t="shared" si="8"/>
        <v>328.26000000000005</v>
      </c>
      <c r="AQ11" s="18">
        <f t="shared" si="8"/>
        <v>303.06000000000006</v>
      </c>
      <c r="AR11" s="18">
        <f t="shared" si="8"/>
        <v>313.38</v>
      </c>
      <c r="AS11" s="18">
        <f t="shared" si="8"/>
        <v>309</v>
      </c>
      <c r="AT11" s="38" t="s">
        <v>42</v>
      </c>
      <c r="AU11" s="21" t="s">
        <v>52</v>
      </c>
      <c r="AV11" s="31">
        <v>0.05</v>
      </c>
      <c r="AW11" s="18">
        <f>$AV$11*AW36*12</f>
        <v>374.70000000000005</v>
      </c>
      <c r="AX11" s="18">
        <f t="shared" ref="AX11:BA11" si="9">$AV$11*AX36*12</f>
        <v>384</v>
      </c>
      <c r="AY11" s="18">
        <f t="shared" si="9"/>
        <v>185.22</v>
      </c>
      <c r="AZ11" s="18">
        <f t="shared" si="9"/>
        <v>349.44</v>
      </c>
      <c r="BA11" s="18">
        <f t="shared" si="9"/>
        <v>325.26000000000005</v>
      </c>
      <c r="BB11" s="18">
        <f t="shared" ref="BB11" si="10">$AV$11*BB36*12</f>
        <v>322.26000000000005</v>
      </c>
    </row>
    <row r="12" spans="1:54" s="19" customFormat="1" ht="37.5" customHeight="1" x14ac:dyDescent="0.2">
      <c r="A12" s="23" t="s">
        <v>11</v>
      </c>
      <c r="B12" s="30"/>
      <c r="C12" s="26">
        <f>SUM(C13:C19)</f>
        <v>4.4300000000000006</v>
      </c>
      <c r="D12" s="46">
        <f>SUM(D13:D19)</f>
        <v>32672.136000000002</v>
      </c>
      <c r="E12" s="46">
        <f t="shared" ref="E12:O12" si="11">SUM(E13:E19)</f>
        <v>22002.923999999999</v>
      </c>
      <c r="F12" s="46">
        <f t="shared" si="11"/>
        <v>40741.824000000001</v>
      </c>
      <c r="G12" s="46">
        <f t="shared" si="11"/>
        <v>24708.768000000004</v>
      </c>
      <c r="H12" s="46">
        <f t="shared" si="11"/>
        <v>27191.34</v>
      </c>
      <c r="I12" s="46">
        <f t="shared" si="11"/>
        <v>21875.34</v>
      </c>
      <c r="J12" s="46">
        <f t="shared" si="11"/>
        <v>21588.276000000002</v>
      </c>
      <c r="K12" s="46">
        <f t="shared" si="11"/>
        <v>21981.66</v>
      </c>
      <c r="L12" s="46">
        <f t="shared" si="11"/>
        <v>21885.972000000002</v>
      </c>
      <c r="M12" s="46">
        <f t="shared" si="11"/>
        <v>59018.232000000004</v>
      </c>
      <c r="N12" s="46">
        <f t="shared" si="11"/>
        <v>27324.240000000002</v>
      </c>
      <c r="O12" s="46">
        <f t="shared" si="11"/>
        <v>39407.508000000002</v>
      </c>
      <c r="P12" s="23" t="s">
        <v>11</v>
      </c>
      <c r="Q12" s="31"/>
      <c r="R12" s="26">
        <f>SUM(R13:R19)</f>
        <v>9.4499999999999993</v>
      </c>
      <c r="S12" s="46">
        <f>SUM(S13:S19)</f>
        <v>58729.86</v>
      </c>
      <c r="T12" s="46">
        <f t="shared" ref="T12:AH12" si="12">SUM(T13:T19)</f>
        <v>57788.640000000007</v>
      </c>
      <c r="U12" s="46">
        <f t="shared" si="12"/>
        <v>58117.5</v>
      </c>
      <c r="V12" s="46">
        <f t="shared" si="12"/>
        <v>58185.54</v>
      </c>
      <c r="W12" s="46">
        <f t="shared" si="12"/>
        <v>57051.540000000008</v>
      </c>
      <c r="X12" s="46">
        <f t="shared" si="12"/>
        <v>59024.700000000004</v>
      </c>
      <c r="Y12" s="46">
        <f t="shared" si="12"/>
        <v>61530.840000000011</v>
      </c>
      <c r="Z12" s="46">
        <f t="shared" si="12"/>
        <v>59421.600000000006</v>
      </c>
      <c r="AA12" s="46">
        <f t="shared" si="12"/>
        <v>59875.199999999997</v>
      </c>
      <c r="AB12" s="46">
        <f t="shared" si="12"/>
        <v>42343.56</v>
      </c>
      <c r="AC12" s="46">
        <f t="shared" si="12"/>
        <v>65046.240000000005</v>
      </c>
      <c r="AD12" s="46">
        <f t="shared" si="12"/>
        <v>46834.2</v>
      </c>
      <c r="AE12" s="46">
        <f t="shared" si="12"/>
        <v>58911.3</v>
      </c>
      <c r="AF12" s="46">
        <f t="shared" si="12"/>
        <v>60521.580000000009</v>
      </c>
      <c r="AG12" s="46">
        <f t="shared" si="12"/>
        <v>59206.140000000007</v>
      </c>
      <c r="AH12" s="46">
        <f t="shared" si="12"/>
        <v>59149.440000000002</v>
      </c>
      <c r="AI12" s="46">
        <f t="shared" ref="AI12" si="13">SUM(AI13:AI19)</f>
        <v>58661.819999999992</v>
      </c>
      <c r="AJ12" s="46">
        <f t="shared" ref="AJ12" si="14">SUM(AJ13:AJ19)</f>
        <v>59274.180000000008</v>
      </c>
      <c r="AK12" s="46">
        <f t="shared" ref="AK12" si="15">SUM(AK13:AK19)</f>
        <v>59228.82</v>
      </c>
      <c r="AL12" s="46">
        <f t="shared" ref="AL12" si="16">SUM(AL13:AL19)</f>
        <v>37966.32</v>
      </c>
      <c r="AM12" s="46">
        <f t="shared" ref="AM12" si="17">SUM(AM13:AM19)</f>
        <v>38125.08</v>
      </c>
      <c r="AN12" s="46">
        <f t="shared" ref="AN12" si="18">SUM(AN13:AN19)</f>
        <v>59478.3</v>
      </c>
      <c r="AO12" s="46">
        <f t="shared" ref="AO12" si="19">SUM(AO13:AO19)</f>
        <v>60033.960000000006</v>
      </c>
      <c r="AP12" s="46">
        <f t="shared" ref="AP12" si="20">SUM(AP13:AP19)</f>
        <v>62041.140000000007</v>
      </c>
      <c r="AQ12" s="46">
        <f t="shared" ref="AQ12" si="21">SUM(AQ13:AQ19)</f>
        <v>57278.340000000011</v>
      </c>
      <c r="AR12" s="46">
        <f t="shared" ref="AR12" si="22">SUM(AR13:AR19)</f>
        <v>59228.82</v>
      </c>
      <c r="AS12" s="46">
        <f t="shared" ref="AS12" si="23">SUM(AS13:AS19)</f>
        <v>58401</v>
      </c>
      <c r="AT12" s="75" t="s">
        <v>11</v>
      </c>
      <c r="AU12" s="36"/>
      <c r="AV12" s="26">
        <f>SUM(AV13:AV19)</f>
        <v>9.58</v>
      </c>
      <c r="AW12" s="46">
        <f>SUM(AW13:AW19)</f>
        <v>71792.51999999999</v>
      </c>
      <c r="AX12" s="46">
        <f t="shared" ref="AX12:BB12" si="24">SUM(AX13:AX19)</f>
        <v>73574.399999999994</v>
      </c>
      <c r="AY12" s="46">
        <f t="shared" si="24"/>
        <v>35488.152000000002</v>
      </c>
      <c r="AZ12" s="46">
        <f t="shared" si="24"/>
        <v>66952.703999999998</v>
      </c>
      <c r="BA12" s="46">
        <f t="shared" si="24"/>
        <v>62319.815999999999</v>
      </c>
      <c r="BB12" s="46">
        <f t="shared" si="24"/>
        <v>61745.016000000003</v>
      </c>
    </row>
    <row r="13" spans="1:54" s="19" customFormat="1" x14ac:dyDescent="0.2">
      <c r="A13" s="22" t="s">
        <v>43</v>
      </c>
      <c r="B13" s="30" t="s">
        <v>21</v>
      </c>
      <c r="C13" s="31">
        <v>0.41</v>
      </c>
      <c r="D13" s="18">
        <f t="shared" ref="D13:O13" si="25">$C$13*12*D36</f>
        <v>3023.8319999999999</v>
      </c>
      <c r="E13" s="18">
        <f t="shared" si="25"/>
        <v>2036.3879999999999</v>
      </c>
      <c r="F13" s="18">
        <f t="shared" si="25"/>
        <v>3770.6879999999996</v>
      </c>
      <c r="G13" s="18">
        <f t="shared" si="25"/>
        <v>2286.8159999999998</v>
      </c>
      <c r="H13" s="18">
        <f t="shared" si="25"/>
        <v>2516.58</v>
      </c>
      <c r="I13" s="18">
        <f t="shared" si="25"/>
        <v>2024.58</v>
      </c>
      <c r="J13" s="18">
        <f t="shared" si="25"/>
        <v>1998.0120000000002</v>
      </c>
      <c r="K13" s="18">
        <f t="shared" si="25"/>
        <v>2034.42</v>
      </c>
      <c r="L13" s="18">
        <f t="shared" si="25"/>
        <v>2025.5639999999999</v>
      </c>
      <c r="M13" s="18">
        <f t="shared" si="25"/>
        <v>5462.1840000000002</v>
      </c>
      <c r="N13" s="18">
        <f t="shared" si="25"/>
        <v>2528.88</v>
      </c>
      <c r="O13" s="18">
        <f t="shared" si="25"/>
        <v>3647.1959999999999</v>
      </c>
      <c r="P13" s="45" t="s">
        <v>58</v>
      </c>
      <c r="Q13" s="31" t="s">
        <v>21</v>
      </c>
      <c r="R13" s="31">
        <v>0.39</v>
      </c>
      <c r="S13" s="18">
        <f>$R$13*12*S36</f>
        <v>2423.7719999999999</v>
      </c>
      <c r="T13" s="18">
        <f t="shared" ref="T13:AH13" si="26">$R$13*12*T36</f>
        <v>2384.9279999999999</v>
      </c>
      <c r="U13" s="18">
        <f t="shared" si="26"/>
        <v>2398.5</v>
      </c>
      <c r="V13" s="18">
        <f t="shared" si="26"/>
        <v>2401.308</v>
      </c>
      <c r="W13" s="18">
        <f t="shared" si="26"/>
        <v>2354.5079999999998</v>
      </c>
      <c r="X13" s="18">
        <f t="shared" si="26"/>
        <v>2435.94</v>
      </c>
      <c r="Y13" s="18">
        <f t="shared" si="26"/>
        <v>2539.3679999999999</v>
      </c>
      <c r="Z13" s="18">
        <f t="shared" si="26"/>
        <v>2452.3199999999997</v>
      </c>
      <c r="AA13" s="18">
        <f t="shared" si="26"/>
        <v>2471.04</v>
      </c>
      <c r="AB13" s="18">
        <f t="shared" si="26"/>
        <v>1747.5119999999997</v>
      </c>
      <c r="AC13" s="18">
        <f t="shared" si="26"/>
        <v>2684.4479999999999</v>
      </c>
      <c r="AD13" s="18">
        <f t="shared" si="26"/>
        <v>1932.84</v>
      </c>
      <c r="AE13" s="18">
        <f t="shared" si="26"/>
        <v>2431.2599999999998</v>
      </c>
      <c r="AF13" s="18">
        <f t="shared" si="26"/>
        <v>2497.7159999999999</v>
      </c>
      <c r="AG13" s="18">
        <f t="shared" si="26"/>
        <v>2443.4279999999999</v>
      </c>
      <c r="AH13" s="18">
        <f t="shared" si="26"/>
        <v>2441.0879999999997</v>
      </c>
      <c r="AI13" s="18">
        <f t="shared" ref="AI13:AS13" si="27">$R$13*12*AI36</f>
        <v>2420.9639999999995</v>
      </c>
      <c r="AJ13" s="18">
        <f t="shared" si="27"/>
        <v>2446.2359999999999</v>
      </c>
      <c r="AK13" s="18">
        <f t="shared" si="27"/>
        <v>2444.3639999999996</v>
      </c>
      <c r="AL13" s="18">
        <f t="shared" si="27"/>
        <v>1566.864</v>
      </c>
      <c r="AM13" s="18">
        <f t="shared" si="27"/>
        <v>1573.4159999999999</v>
      </c>
      <c r="AN13" s="18">
        <f t="shared" si="27"/>
        <v>2454.66</v>
      </c>
      <c r="AO13" s="18">
        <f t="shared" si="27"/>
        <v>2477.5919999999996</v>
      </c>
      <c r="AP13" s="18">
        <f t="shared" si="27"/>
        <v>2560.4279999999999</v>
      </c>
      <c r="AQ13" s="18">
        <f t="shared" si="27"/>
        <v>2363.8679999999999</v>
      </c>
      <c r="AR13" s="18">
        <f t="shared" si="27"/>
        <v>2444.3639999999996</v>
      </c>
      <c r="AS13" s="18">
        <f t="shared" si="27"/>
        <v>2410.1999999999998</v>
      </c>
      <c r="AT13" s="37" t="s">
        <v>58</v>
      </c>
      <c r="AU13" s="21" t="s">
        <v>21</v>
      </c>
      <c r="AV13" s="31">
        <v>0.39</v>
      </c>
      <c r="AW13" s="18">
        <f>$AV$13*12*AW36</f>
        <v>2922.66</v>
      </c>
      <c r="AX13" s="18">
        <f t="shared" ref="AX13:BA13" si="28">$AV$13*12*AX36</f>
        <v>2995.2</v>
      </c>
      <c r="AY13" s="18">
        <f t="shared" si="28"/>
        <v>1444.7159999999999</v>
      </c>
      <c r="AZ13" s="18">
        <f t="shared" si="28"/>
        <v>2725.6319999999996</v>
      </c>
      <c r="BA13" s="18">
        <f t="shared" si="28"/>
        <v>2537.0279999999998</v>
      </c>
      <c r="BB13" s="18">
        <f t="shared" ref="BB13" si="29">$AV$13*12*BB36</f>
        <v>2513.6280000000002</v>
      </c>
    </row>
    <row r="14" spans="1:54" s="19" customFormat="1" x14ac:dyDescent="0.2">
      <c r="A14" s="22" t="s">
        <v>44</v>
      </c>
      <c r="B14" s="30" t="s">
        <v>10</v>
      </c>
      <c r="C14" s="31">
        <v>0.49</v>
      </c>
      <c r="D14" s="18">
        <f t="shared" ref="D14:O14" si="30">$C$14*12*D36</f>
        <v>3613.848</v>
      </c>
      <c r="E14" s="18">
        <f t="shared" si="30"/>
        <v>2433.732</v>
      </c>
      <c r="F14" s="18">
        <f t="shared" si="30"/>
        <v>4506.4319999999998</v>
      </c>
      <c r="G14" s="18">
        <f t="shared" si="30"/>
        <v>2733.0239999999999</v>
      </c>
      <c r="H14" s="18">
        <f t="shared" si="30"/>
        <v>3007.62</v>
      </c>
      <c r="I14" s="18">
        <f t="shared" si="30"/>
        <v>2419.62</v>
      </c>
      <c r="J14" s="18">
        <f t="shared" si="30"/>
        <v>2387.8679999999999</v>
      </c>
      <c r="K14" s="18">
        <f t="shared" si="30"/>
        <v>2431.38</v>
      </c>
      <c r="L14" s="18">
        <f t="shared" si="30"/>
        <v>2420.7959999999998</v>
      </c>
      <c r="M14" s="18">
        <f t="shared" si="30"/>
        <v>6527.9760000000006</v>
      </c>
      <c r="N14" s="18">
        <f t="shared" si="30"/>
        <v>3022.32</v>
      </c>
      <c r="O14" s="18">
        <f t="shared" si="30"/>
        <v>4358.8440000000001</v>
      </c>
      <c r="P14" s="45" t="s">
        <v>59</v>
      </c>
      <c r="Q14" s="31" t="s">
        <v>10</v>
      </c>
      <c r="R14" s="31">
        <v>0.7</v>
      </c>
      <c r="S14" s="18">
        <f>$R$14*12*S36</f>
        <v>4350.3599999999988</v>
      </c>
      <c r="T14" s="18">
        <f t="shared" ref="T14:AH14" si="31">$R$14*12*T36</f>
        <v>4280.6399999999994</v>
      </c>
      <c r="U14" s="18">
        <f t="shared" si="31"/>
        <v>4304.9999999999991</v>
      </c>
      <c r="V14" s="18">
        <f t="shared" si="31"/>
        <v>4310.0399999999991</v>
      </c>
      <c r="W14" s="18">
        <f t="shared" si="31"/>
        <v>4226.0399999999991</v>
      </c>
      <c r="X14" s="18">
        <f t="shared" si="31"/>
        <v>4372.1999999999989</v>
      </c>
      <c r="Y14" s="18">
        <f t="shared" si="31"/>
        <v>4557.8399999999992</v>
      </c>
      <c r="Z14" s="18">
        <f t="shared" si="31"/>
        <v>4401.5999999999995</v>
      </c>
      <c r="AA14" s="18">
        <f t="shared" si="31"/>
        <v>4435.1999999999989</v>
      </c>
      <c r="AB14" s="18">
        <f t="shared" si="31"/>
        <v>3136.5599999999995</v>
      </c>
      <c r="AC14" s="18">
        <f t="shared" si="31"/>
        <v>4818.24</v>
      </c>
      <c r="AD14" s="18">
        <f t="shared" si="31"/>
        <v>3469.1999999999994</v>
      </c>
      <c r="AE14" s="18">
        <f t="shared" si="31"/>
        <v>4363.7999999999993</v>
      </c>
      <c r="AF14" s="18">
        <f t="shared" si="31"/>
        <v>4483.08</v>
      </c>
      <c r="AG14" s="18">
        <f t="shared" si="31"/>
        <v>4385.6399999999994</v>
      </c>
      <c r="AH14" s="18">
        <f t="shared" si="31"/>
        <v>4381.4399999999996</v>
      </c>
      <c r="AI14" s="18">
        <f t="shared" ref="AI14:AS14" si="32">$R$14*12*AI36</f>
        <v>4345.3199999999988</v>
      </c>
      <c r="AJ14" s="18">
        <f t="shared" si="32"/>
        <v>4390.6799999999994</v>
      </c>
      <c r="AK14" s="18">
        <f t="shared" si="32"/>
        <v>4387.3199999999988</v>
      </c>
      <c r="AL14" s="18">
        <f t="shared" si="32"/>
        <v>2812.3199999999997</v>
      </c>
      <c r="AM14" s="18">
        <f t="shared" si="32"/>
        <v>2824.0799999999995</v>
      </c>
      <c r="AN14" s="18">
        <f t="shared" si="32"/>
        <v>4405.7999999999993</v>
      </c>
      <c r="AO14" s="18">
        <f t="shared" si="32"/>
        <v>4446.9599999999991</v>
      </c>
      <c r="AP14" s="18">
        <f t="shared" si="32"/>
        <v>4595.6399999999994</v>
      </c>
      <c r="AQ14" s="18">
        <f t="shared" si="32"/>
        <v>4242.8399999999992</v>
      </c>
      <c r="AR14" s="18">
        <f t="shared" si="32"/>
        <v>4387.3199999999988</v>
      </c>
      <c r="AS14" s="18">
        <f t="shared" si="32"/>
        <v>4325.9999999999991</v>
      </c>
      <c r="AT14" s="37" t="s">
        <v>64</v>
      </c>
      <c r="AU14" s="21" t="s">
        <v>10</v>
      </c>
      <c r="AV14" s="31">
        <v>0.71</v>
      </c>
      <c r="AW14" s="18">
        <f>$AV$14*12*AW36</f>
        <v>5320.74</v>
      </c>
      <c r="AX14" s="18">
        <f t="shared" ref="AX14:BA14" si="33">$AV$14*12*AX36</f>
        <v>5452.7999999999993</v>
      </c>
      <c r="AY14" s="18">
        <f t="shared" si="33"/>
        <v>2630.1239999999998</v>
      </c>
      <c r="AZ14" s="18">
        <f t="shared" si="33"/>
        <v>4962.0479999999998</v>
      </c>
      <c r="BA14" s="18">
        <f t="shared" si="33"/>
        <v>4618.692</v>
      </c>
      <c r="BB14" s="18">
        <f t="shared" ref="BB14" si="34">$AV$14*12*BB36</f>
        <v>4576.0919999999996</v>
      </c>
    </row>
    <row r="15" spans="1:54" s="19" customFormat="1" x14ac:dyDescent="0.2">
      <c r="A15" s="22" t="s">
        <v>45</v>
      </c>
      <c r="B15" s="30" t="s">
        <v>22</v>
      </c>
      <c r="C15" s="31">
        <v>0.37</v>
      </c>
      <c r="D15" s="18">
        <f t="shared" ref="D15:O15" si="35">$C$15*12*D36</f>
        <v>2728.8239999999996</v>
      </c>
      <c r="E15" s="18">
        <f t="shared" si="35"/>
        <v>1837.7159999999997</v>
      </c>
      <c r="F15" s="18">
        <f t="shared" si="35"/>
        <v>3402.8159999999993</v>
      </c>
      <c r="G15" s="18">
        <f t="shared" si="35"/>
        <v>2063.712</v>
      </c>
      <c r="H15" s="18">
        <f t="shared" si="35"/>
        <v>2271.06</v>
      </c>
      <c r="I15" s="18">
        <f t="shared" si="35"/>
        <v>1827.0599999999997</v>
      </c>
      <c r="J15" s="18">
        <f t="shared" si="35"/>
        <v>1803.0839999999998</v>
      </c>
      <c r="K15" s="18">
        <f t="shared" si="35"/>
        <v>1835.9399999999998</v>
      </c>
      <c r="L15" s="18">
        <f t="shared" si="35"/>
        <v>1827.9479999999996</v>
      </c>
      <c r="M15" s="18">
        <f t="shared" si="35"/>
        <v>4929.2879999999996</v>
      </c>
      <c r="N15" s="18">
        <f t="shared" si="35"/>
        <v>2282.16</v>
      </c>
      <c r="O15" s="18">
        <f t="shared" si="35"/>
        <v>3291.3719999999994</v>
      </c>
      <c r="P15" s="45" t="s">
        <v>45</v>
      </c>
      <c r="Q15" s="31" t="s">
        <v>22</v>
      </c>
      <c r="R15" s="31">
        <v>0.38</v>
      </c>
      <c r="S15" s="18">
        <f>$R$15*12*S36</f>
        <v>2361.6240000000003</v>
      </c>
      <c r="T15" s="18">
        <f t="shared" ref="T15:AH15" si="36">$R$15*12*T36</f>
        <v>2323.7760000000003</v>
      </c>
      <c r="U15" s="18">
        <f t="shared" si="36"/>
        <v>2337.0000000000005</v>
      </c>
      <c r="V15" s="18">
        <f t="shared" si="36"/>
        <v>2339.7360000000003</v>
      </c>
      <c r="W15" s="18">
        <f t="shared" si="36"/>
        <v>2294.1360000000004</v>
      </c>
      <c r="X15" s="18">
        <f t="shared" si="36"/>
        <v>2373.4800000000005</v>
      </c>
      <c r="Y15" s="18">
        <f t="shared" si="36"/>
        <v>2474.2560000000003</v>
      </c>
      <c r="Z15" s="18">
        <f t="shared" si="36"/>
        <v>2389.44</v>
      </c>
      <c r="AA15" s="18">
        <f t="shared" si="36"/>
        <v>2407.6800000000003</v>
      </c>
      <c r="AB15" s="18">
        <f t="shared" si="36"/>
        <v>1702.7040000000002</v>
      </c>
      <c r="AC15" s="18">
        <f t="shared" si="36"/>
        <v>2615.6160000000004</v>
      </c>
      <c r="AD15" s="18">
        <f t="shared" si="36"/>
        <v>1883.2800000000002</v>
      </c>
      <c r="AE15" s="18">
        <f t="shared" si="36"/>
        <v>2368.92</v>
      </c>
      <c r="AF15" s="18">
        <f t="shared" si="36"/>
        <v>2433.6720000000005</v>
      </c>
      <c r="AG15" s="18">
        <f t="shared" si="36"/>
        <v>2380.7760000000003</v>
      </c>
      <c r="AH15" s="18">
        <f t="shared" si="36"/>
        <v>2378.4960000000005</v>
      </c>
      <c r="AI15" s="18">
        <f t="shared" ref="AI15:AS15" si="37">$R$15*12*AI36</f>
        <v>2358.8879999999999</v>
      </c>
      <c r="AJ15" s="18">
        <f t="shared" si="37"/>
        <v>2383.5120000000006</v>
      </c>
      <c r="AK15" s="18">
        <f t="shared" si="37"/>
        <v>2381.6880000000001</v>
      </c>
      <c r="AL15" s="18">
        <f t="shared" si="37"/>
        <v>1526.6880000000003</v>
      </c>
      <c r="AM15" s="18">
        <f t="shared" si="37"/>
        <v>1533.0720000000001</v>
      </c>
      <c r="AN15" s="18">
        <f t="shared" si="37"/>
        <v>2391.7200000000003</v>
      </c>
      <c r="AO15" s="18">
        <f t="shared" si="37"/>
        <v>2414.0640000000003</v>
      </c>
      <c r="AP15" s="18">
        <f t="shared" si="37"/>
        <v>2494.7760000000003</v>
      </c>
      <c r="AQ15" s="18">
        <f t="shared" si="37"/>
        <v>2303.2560000000003</v>
      </c>
      <c r="AR15" s="18">
        <f t="shared" si="37"/>
        <v>2381.6880000000001</v>
      </c>
      <c r="AS15" s="18">
        <f t="shared" si="37"/>
        <v>2348.4</v>
      </c>
      <c r="AT15" s="37" t="s">
        <v>65</v>
      </c>
      <c r="AU15" s="21" t="s">
        <v>22</v>
      </c>
      <c r="AV15" s="31">
        <v>0.43</v>
      </c>
      <c r="AW15" s="18">
        <f>$AV$15*12*AW36</f>
        <v>3222.42</v>
      </c>
      <c r="AX15" s="18">
        <f t="shared" ref="AX15:BA15" si="38">$AV$15*12*AX36</f>
        <v>3302.4</v>
      </c>
      <c r="AY15" s="18">
        <f t="shared" si="38"/>
        <v>1592.8920000000001</v>
      </c>
      <c r="AZ15" s="18">
        <f t="shared" si="38"/>
        <v>3005.1839999999997</v>
      </c>
      <c r="BA15" s="18">
        <f t="shared" si="38"/>
        <v>2797.2360000000003</v>
      </c>
      <c r="BB15" s="18">
        <f t="shared" ref="BB15" si="39">$AV$15*12*BB36</f>
        <v>2771.4360000000001</v>
      </c>
    </row>
    <row r="16" spans="1:54" s="19" customFormat="1" ht="57.75" customHeight="1" x14ac:dyDescent="0.2">
      <c r="A16" s="25" t="s">
        <v>46</v>
      </c>
      <c r="B16" s="30" t="s">
        <v>9</v>
      </c>
      <c r="C16" s="31">
        <v>0.6</v>
      </c>
      <c r="D16" s="18">
        <f t="shared" ref="D16:O16" si="40">$C$16*12*D36</f>
        <v>4425.12</v>
      </c>
      <c r="E16" s="18">
        <f t="shared" si="40"/>
        <v>2980.0799999999995</v>
      </c>
      <c r="F16" s="18">
        <f t="shared" si="40"/>
        <v>5518.079999999999</v>
      </c>
      <c r="G16" s="18">
        <f t="shared" si="40"/>
        <v>3346.56</v>
      </c>
      <c r="H16" s="18">
        <f t="shared" si="40"/>
        <v>3682.7999999999997</v>
      </c>
      <c r="I16" s="18">
        <f t="shared" si="40"/>
        <v>2962.7999999999997</v>
      </c>
      <c r="J16" s="18">
        <f t="shared" si="40"/>
        <v>2923.92</v>
      </c>
      <c r="K16" s="18">
        <f t="shared" si="40"/>
        <v>2977.2</v>
      </c>
      <c r="L16" s="18">
        <f t="shared" si="40"/>
        <v>2964.24</v>
      </c>
      <c r="M16" s="18">
        <f t="shared" si="40"/>
        <v>7993.44</v>
      </c>
      <c r="N16" s="18">
        <f t="shared" si="40"/>
        <v>3700.7999999999997</v>
      </c>
      <c r="O16" s="18">
        <f t="shared" si="40"/>
        <v>5337.3599999999988</v>
      </c>
      <c r="P16" s="25" t="s">
        <v>46</v>
      </c>
      <c r="Q16" s="30" t="s">
        <v>9</v>
      </c>
      <c r="R16" s="31">
        <v>0.54</v>
      </c>
      <c r="S16" s="18">
        <f>$R$16*12*S36</f>
        <v>3355.9920000000002</v>
      </c>
      <c r="T16" s="18">
        <f t="shared" ref="T16:AH16" si="41">$R$16*12*T36</f>
        <v>3302.2080000000005</v>
      </c>
      <c r="U16" s="18">
        <f t="shared" si="41"/>
        <v>3321</v>
      </c>
      <c r="V16" s="18">
        <f t="shared" si="41"/>
        <v>3324.8880000000004</v>
      </c>
      <c r="W16" s="18">
        <f t="shared" si="41"/>
        <v>3260.0880000000002</v>
      </c>
      <c r="X16" s="18">
        <f t="shared" si="41"/>
        <v>3372.84</v>
      </c>
      <c r="Y16" s="18">
        <f t="shared" si="41"/>
        <v>3516.0480000000002</v>
      </c>
      <c r="Z16" s="18">
        <f t="shared" si="41"/>
        <v>3395.5200000000004</v>
      </c>
      <c r="AA16" s="18">
        <f t="shared" si="41"/>
        <v>3421.44</v>
      </c>
      <c r="AB16" s="18">
        <f t="shared" si="41"/>
        <v>2419.6320000000001</v>
      </c>
      <c r="AC16" s="18">
        <f t="shared" si="41"/>
        <v>3716.9280000000003</v>
      </c>
      <c r="AD16" s="18">
        <f t="shared" si="41"/>
        <v>2676.2400000000002</v>
      </c>
      <c r="AE16" s="18">
        <f t="shared" si="41"/>
        <v>3366.36</v>
      </c>
      <c r="AF16" s="18">
        <f t="shared" si="41"/>
        <v>3458.3760000000007</v>
      </c>
      <c r="AG16" s="18">
        <f t="shared" si="41"/>
        <v>3383.2080000000005</v>
      </c>
      <c r="AH16" s="18">
        <f t="shared" si="41"/>
        <v>3379.9680000000003</v>
      </c>
      <c r="AI16" s="18">
        <f t="shared" ref="AI16:AS16" si="42">$R$16*12*AI36</f>
        <v>3352.1039999999998</v>
      </c>
      <c r="AJ16" s="18">
        <f t="shared" si="42"/>
        <v>3387.0960000000005</v>
      </c>
      <c r="AK16" s="18">
        <f t="shared" si="42"/>
        <v>3384.5039999999999</v>
      </c>
      <c r="AL16" s="18">
        <f t="shared" si="42"/>
        <v>2169.5040000000004</v>
      </c>
      <c r="AM16" s="18">
        <f t="shared" si="42"/>
        <v>2178.576</v>
      </c>
      <c r="AN16" s="18">
        <f t="shared" si="42"/>
        <v>3398.76</v>
      </c>
      <c r="AO16" s="18">
        <f t="shared" si="42"/>
        <v>3430.5120000000002</v>
      </c>
      <c r="AP16" s="18">
        <f t="shared" si="42"/>
        <v>3545.2080000000005</v>
      </c>
      <c r="AQ16" s="18">
        <f t="shared" si="42"/>
        <v>3273.0480000000002</v>
      </c>
      <c r="AR16" s="18">
        <f t="shared" si="42"/>
        <v>3384.5039999999999</v>
      </c>
      <c r="AS16" s="18">
        <f t="shared" si="42"/>
        <v>3337.2000000000003</v>
      </c>
      <c r="AT16" s="76" t="s">
        <v>66</v>
      </c>
      <c r="AU16" s="77" t="s">
        <v>9</v>
      </c>
      <c r="AV16" s="31">
        <v>0.56999999999999995</v>
      </c>
      <c r="AW16" s="18">
        <f>$AV$16*12*AW36</f>
        <v>4271.58</v>
      </c>
      <c r="AX16" s="18">
        <f t="shared" ref="AX16:BA16" si="43">$AV$16*12*AX36</f>
        <v>4377.6000000000004</v>
      </c>
      <c r="AY16" s="18">
        <f t="shared" si="43"/>
        <v>2111.5079999999998</v>
      </c>
      <c r="AZ16" s="18">
        <f t="shared" si="43"/>
        <v>3983.616</v>
      </c>
      <c r="BA16" s="18">
        <f t="shared" si="43"/>
        <v>3707.9639999999999</v>
      </c>
      <c r="BB16" s="18">
        <f t="shared" ref="BB16" si="44">$AV$16*12*BB36</f>
        <v>3673.7640000000001</v>
      </c>
    </row>
    <row r="17" spans="1:54" s="19" customFormat="1" ht="38.25" customHeight="1" x14ac:dyDescent="0.2">
      <c r="A17" s="22" t="s">
        <v>47</v>
      </c>
      <c r="B17" s="30" t="s">
        <v>52</v>
      </c>
      <c r="C17" s="31">
        <v>7.0000000000000007E-2</v>
      </c>
      <c r="D17" s="18">
        <f t="shared" ref="D17:O17" si="45">$C$17*12*D36</f>
        <v>516.26400000000012</v>
      </c>
      <c r="E17" s="18">
        <f t="shared" si="45"/>
        <v>347.67599999999999</v>
      </c>
      <c r="F17" s="18">
        <f t="shared" si="45"/>
        <v>643.77600000000007</v>
      </c>
      <c r="G17" s="18">
        <f t="shared" si="45"/>
        <v>390.43200000000007</v>
      </c>
      <c r="H17" s="18">
        <f t="shared" si="45"/>
        <v>429.66</v>
      </c>
      <c r="I17" s="18">
        <f t="shared" si="45"/>
        <v>345.66</v>
      </c>
      <c r="J17" s="18">
        <f t="shared" si="45"/>
        <v>341.12400000000002</v>
      </c>
      <c r="K17" s="18">
        <f t="shared" si="45"/>
        <v>347.34000000000003</v>
      </c>
      <c r="L17" s="18">
        <f t="shared" si="45"/>
        <v>345.82800000000003</v>
      </c>
      <c r="M17" s="18">
        <f t="shared" si="45"/>
        <v>932.5680000000001</v>
      </c>
      <c r="N17" s="18">
        <f t="shared" si="45"/>
        <v>431.76000000000005</v>
      </c>
      <c r="O17" s="18">
        <f t="shared" si="45"/>
        <v>622.69200000000001</v>
      </c>
      <c r="P17" s="22" t="s">
        <v>47</v>
      </c>
      <c r="Q17" s="31" t="s">
        <v>60</v>
      </c>
      <c r="R17" s="31">
        <v>0.06</v>
      </c>
      <c r="S17" s="18">
        <f>$R$17*12*S36</f>
        <v>372.88799999999998</v>
      </c>
      <c r="T17" s="18">
        <f t="shared" ref="T17:AH17" si="46">$R$17*12*T36</f>
        <v>366.91199999999998</v>
      </c>
      <c r="U17" s="18">
        <f t="shared" si="46"/>
        <v>369</v>
      </c>
      <c r="V17" s="18">
        <f t="shared" si="46"/>
        <v>369.43200000000002</v>
      </c>
      <c r="W17" s="18">
        <f t="shared" si="46"/>
        <v>362.23200000000003</v>
      </c>
      <c r="X17" s="18">
        <f t="shared" si="46"/>
        <v>374.76</v>
      </c>
      <c r="Y17" s="18">
        <f t="shared" si="46"/>
        <v>390.67200000000003</v>
      </c>
      <c r="Z17" s="18">
        <f t="shared" si="46"/>
        <v>377.28</v>
      </c>
      <c r="AA17" s="18">
        <f t="shared" si="46"/>
        <v>380.15999999999997</v>
      </c>
      <c r="AB17" s="18">
        <f t="shared" si="46"/>
        <v>268.84799999999996</v>
      </c>
      <c r="AC17" s="18">
        <f t="shared" si="46"/>
        <v>412.99200000000002</v>
      </c>
      <c r="AD17" s="18">
        <f t="shared" si="46"/>
        <v>297.36</v>
      </c>
      <c r="AE17" s="18">
        <f t="shared" si="46"/>
        <v>374.03999999999996</v>
      </c>
      <c r="AF17" s="18">
        <f t="shared" si="46"/>
        <v>384.26400000000001</v>
      </c>
      <c r="AG17" s="18">
        <f t="shared" si="46"/>
        <v>375.91199999999998</v>
      </c>
      <c r="AH17" s="18">
        <f t="shared" si="46"/>
        <v>375.55200000000002</v>
      </c>
      <c r="AI17" s="18">
        <f t="shared" ref="AI17:AS17" si="47">$R$17*12*AI36</f>
        <v>372.45599999999996</v>
      </c>
      <c r="AJ17" s="18">
        <f t="shared" si="47"/>
        <v>376.34399999999999</v>
      </c>
      <c r="AK17" s="18">
        <f t="shared" si="47"/>
        <v>376.05599999999993</v>
      </c>
      <c r="AL17" s="18">
        <f t="shared" si="47"/>
        <v>241.05600000000001</v>
      </c>
      <c r="AM17" s="18">
        <f t="shared" si="47"/>
        <v>242.06399999999999</v>
      </c>
      <c r="AN17" s="18">
        <f t="shared" si="47"/>
        <v>377.64</v>
      </c>
      <c r="AO17" s="18">
        <f t="shared" si="47"/>
        <v>381.16799999999995</v>
      </c>
      <c r="AP17" s="18">
        <f t="shared" si="47"/>
        <v>393.91199999999998</v>
      </c>
      <c r="AQ17" s="18">
        <f t="shared" si="47"/>
        <v>363.67200000000003</v>
      </c>
      <c r="AR17" s="18">
        <f t="shared" si="47"/>
        <v>376.05599999999993</v>
      </c>
      <c r="AS17" s="18">
        <f t="shared" si="47"/>
        <v>370.8</v>
      </c>
      <c r="AT17" s="38" t="s">
        <v>67</v>
      </c>
      <c r="AU17" s="21" t="s">
        <v>60</v>
      </c>
      <c r="AV17" s="31">
        <v>0.1</v>
      </c>
      <c r="AW17" s="18">
        <f>$AV$17*12*AW36</f>
        <v>749.40000000000009</v>
      </c>
      <c r="AX17" s="18">
        <f t="shared" ref="AX17:BA17" si="48">$AV$17*12*AX36</f>
        <v>768.00000000000011</v>
      </c>
      <c r="AY17" s="18">
        <f t="shared" si="48"/>
        <v>370.44000000000005</v>
      </c>
      <c r="AZ17" s="18">
        <f t="shared" si="48"/>
        <v>698.88000000000011</v>
      </c>
      <c r="BA17" s="18">
        <f t="shared" si="48"/>
        <v>650.5200000000001</v>
      </c>
      <c r="BB17" s="18">
        <f t="shared" ref="BB17" si="49">$AV$17*12*BB36</f>
        <v>644.5200000000001</v>
      </c>
    </row>
    <row r="18" spans="1:54" s="19" customFormat="1" x14ac:dyDescent="0.2">
      <c r="A18" s="22" t="s">
        <v>48</v>
      </c>
      <c r="B18" s="30" t="s">
        <v>53</v>
      </c>
      <c r="C18" s="31">
        <v>2.4900000000000002</v>
      </c>
      <c r="D18" s="18">
        <f t="shared" ref="D18:O18" si="50">$C$18*12*D36</f>
        <v>18364.248000000003</v>
      </c>
      <c r="E18" s="18">
        <f t="shared" si="50"/>
        <v>12367.332</v>
      </c>
      <c r="F18" s="18">
        <f t="shared" si="50"/>
        <v>22900.032000000003</v>
      </c>
      <c r="G18" s="18">
        <f t="shared" si="50"/>
        <v>13888.224000000002</v>
      </c>
      <c r="H18" s="18">
        <f t="shared" si="50"/>
        <v>15283.62</v>
      </c>
      <c r="I18" s="18">
        <f t="shared" si="50"/>
        <v>12295.62</v>
      </c>
      <c r="J18" s="18">
        <f t="shared" si="50"/>
        <v>12134.268000000002</v>
      </c>
      <c r="K18" s="18">
        <f t="shared" si="50"/>
        <v>12355.380000000001</v>
      </c>
      <c r="L18" s="18">
        <f t="shared" si="50"/>
        <v>12301.596000000001</v>
      </c>
      <c r="M18" s="18">
        <f t="shared" si="50"/>
        <v>33172.776000000005</v>
      </c>
      <c r="N18" s="18">
        <f t="shared" si="50"/>
        <v>15358.320000000002</v>
      </c>
      <c r="O18" s="18">
        <f t="shared" si="50"/>
        <v>22150.044000000002</v>
      </c>
      <c r="P18" s="45" t="s">
        <v>122</v>
      </c>
      <c r="Q18" s="30" t="s">
        <v>69</v>
      </c>
      <c r="R18" s="31">
        <v>3.34</v>
      </c>
      <c r="S18" s="18">
        <f>$R$18*12*S36</f>
        <v>20757.431999999997</v>
      </c>
      <c r="T18" s="18">
        <f t="shared" ref="T18:AH18" si="51">$R$18*12*T36</f>
        <v>20424.768</v>
      </c>
      <c r="U18" s="18">
        <f t="shared" si="51"/>
        <v>20541</v>
      </c>
      <c r="V18" s="18">
        <f t="shared" si="51"/>
        <v>20565.047999999999</v>
      </c>
      <c r="W18" s="18">
        <f t="shared" si="51"/>
        <v>20164.248</v>
      </c>
      <c r="X18" s="18">
        <f t="shared" si="51"/>
        <v>20861.64</v>
      </c>
      <c r="Y18" s="18">
        <f t="shared" si="51"/>
        <v>21747.407999999999</v>
      </c>
      <c r="Z18" s="18">
        <f t="shared" si="51"/>
        <v>21001.919999999998</v>
      </c>
      <c r="AA18" s="18">
        <f t="shared" si="51"/>
        <v>21162.239999999998</v>
      </c>
      <c r="AB18" s="18">
        <f t="shared" si="51"/>
        <v>14965.871999999998</v>
      </c>
      <c r="AC18" s="18">
        <f t="shared" si="51"/>
        <v>22989.887999999999</v>
      </c>
      <c r="AD18" s="18">
        <f t="shared" si="51"/>
        <v>16553.04</v>
      </c>
      <c r="AE18" s="18">
        <f t="shared" si="51"/>
        <v>20821.559999999998</v>
      </c>
      <c r="AF18" s="18">
        <f t="shared" si="51"/>
        <v>21390.696</v>
      </c>
      <c r="AG18" s="18">
        <f t="shared" si="51"/>
        <v>20925.768</v>
      </c>
      <c r="AH18" s="18">
        <f t="shared" si="51"/>
        <v>20905.727999999999</v>
      </c>
      <c r="AI18" s="18">
        <f t="shared" ref="AI18:AS18" si="52">$R$18*12*AI36</f>
        <v>20733.383999999998</v>
      </c>
      <c r="AJ18" s="18">
        <f t="shared" si="52"/>
        <v>20949.816000000003</v>
      </c>
      <c r="AK18" s="18">
        <f t="shared" si="52"/>
        <v>20933.783999999996</v>
      </c>
      <c r="AL18" s="18">
        <f t="shared" si="52"/>
        <v>13418.784</v>
      </c>
      <c r="AM18" s="18">
        <f t="shared" si="52"/>
        <v>13474.895999999999</v>
      </c>
      <c r="AN18" s="18">
        <f t="shared" si="52"/>
        <v>21021.96</v>
      </c>
      <c r="AO18" s="18">
        <f t="shared" si="52"/>
        <v>21218.351999999999</v>
      </c>
      <c r="AP18" s="18">
        <f t="shared" si="52"/>
        <v>21927.768</v>
      </c>
      <c r="AQ18" s="18">
        <f t="shared" si="52"/>
        <v>20244.407999999999</v>
      </c>
      <c r="AR18" s="18">
        <f t="shared" si="52"/>
        <v>20933.783999999996</v>
      </c>
      <c r="AS18" s="18">
        <f t="shared" si="52"/>
        <v>20641.2</v>
      </c>
      <c r="AT18" s="37" t="s">
        <v>68</v>
      </c>
      <c r="AU18" s="78" t="s">
        <v>69</v>
      </c>
      <c r="AV18" s="31">
        <v>3.34</v>
      </c>
      <c r="AW18" s="18">
        <f>$AV$18*12*AW36</f>
        <v>25029.96</v>
      </c>
      <c r="AX18" s="18">
        <f t="shared" ref="AX18:BA18" si="53">$AV$18*12*AX36</f>
        <v>25651.199999999997</v>
      </c>
      <c r="AY18" s="18">
        <f t="shared" si="53"/>
        <v>12372.696</v>
      </c>
      <c r="AZ18" s="18">
        <f t="shared" si="53"/>
        <v>23342.591999999997</v>
      </c>
      <c r="BA18" s="18">
        <f t="shared" si="53"/>
        <v>21727.367999999999</v>
      </c>
      <c r="BB18" s="18">
        <f t="shared" ref="BB18" si="54">$AV$18*12*BB36</f>
        <v>21526.968000000001</v>
      </c>
    </row>
    <row r="19" spans="1:54" s="19" customFormat="1" ht="27.75" customHeight="1" x14ac:dyDescent="0.2">
      <c r="A19" s="22" t="s">
        <v>83</v>
      </c>
      <c r="B19" s="30" t="s">
        <v>84</v>
      </c>
      <c r="C19" s="3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45" t="s">
        <v>123</v>
      </c>
      <c r="Q19" s="31" t="s">
        <v>3</v>
      </c>
      <c r="R19" s="31">
        <v>4.04</v>
      </c>
      <c r="S19" s="18">
        <f>$R$19*12*S36</f>
        <v>25107.792000000001</v>
      </c>
      <c r="T19" s="18">
        <f t="shared" ref="T19:AH19" si="55">$R$19*12*T36</f>
        <v>24705.408000000003</v>
      </c>
      <c r="U19" s="18">
        <f t="shared" si="55"/>
        <v>24846.000000000004</v>
      </c>
      <c r="V19" s="18">
        <f t="shared" si="55"/>
        <v>24875.088000000003</v>
      </c>
      <c r="W19" s="18">
        <f t="shared" si="55"/>
        <v>24390.288000000004</v>
      </c>
      <c r="X19" s="18">
        <f t="shared" si="55"/>
        <v>25233.840000000004</v>
      </c>
      <c r="Y19" s="18">
        <f t="shared" si="55"/>
        <v>26305.248000000003</v>
      </c>
      <c r="Z19" s="18">
        <f t="shared" si="55"/>
        <v>25403.52</v>
      </c>
      <c r="AA19" s="18">
        <f t="shared" si="55"/>
        <v>25597.440000000002</v>
      </c>
      <c r="AB19" s="18">
        <f t="shared" si="55"/>
        <v>18102.432000000001</v>
      </c>
      <c r="AC19" s="18">
        <f t="shared" si="55"/>
        <v>27808.128000000004</v>
      </c>
      <c r="AD19" s="18">
        <f t="shared" si="55"/>
        <v>20022.240000000002</v>
      </c>
      <c r="AE19" s="18">
        <f t="shared" si="55"/>
        <v>25185.360000000001</v>
      </c>
      <c r="AF19" s="18">
        <f t="shared" si="55"/>
        <v>25873.776000000005</v>
      </c>
      <c r="AG19" s="18">
        <f t="shared" si="55"/>
        <v>25311.408000000003</v>
      </c>
      <c r="AH19" s="18">
        <f t="shared" si="55"/>
        <v>25287.168000000001</v>
      </c>
      <c r="AI19" s="18">
        <f t="shared" ref="AI19:AS19" si="56">$R$19*12*AI36</f>
        <v>25078.704000000002</v>
      </c>
      <c r="AJ19" s="18">
        <f t="shared" si="56"/>
        <v>25340.496000000003</v>
      </c>
      <c r="AK19" s="18">
        <f t="shared" si="56"/>
        <v>25321.103999999999</v>
      </c>
      <c r="AL19" s="18">
        <f t="shared" si="56"/>
        <v>16231.104000000001</v>
      </c>
      <c r="AM19" s="18">
        <f t="shared" si="56"/>
        <v>16298.976000000001</v>
      </c>
      <c r="AN19" s="18">
        <f t="shared" si="56"/>
        <v>25427.760000000002</v>
      </c>
      <c r="AO19" s="18">
        <f t="shared" si="56"/>
        <v>25665.312000000002</v>
      </c>
      <c r="AP19" s="18">
        <f t="shared" si="56"/>
        <v>26523.408000000003</v>
      </c>
      <c r="AQ19" s="18">
        <f t="shared" si="56"/>
        <v>24487.248000000003</v>
      </c>
      <c r="AR19" s="18">
        <f t="shared" si="56"/>
        <v>25321.103999999999</v>
      </c>
      <c r="AS19" s="18">
        <f t="shared" si="56"/>
        <v>24967.200000000001</v>
      </c>
      <c r="AT19" s="37" t="s">
        <v>70</v>
      </c>
      <c r="AU19" s="21" t="s">
        <v>3</v>
      </c>
      <c r="AV19" s="31">
        <v>4.04</v>
      </c>
      <c r="AW19" s="18">
        <f>$AV$19*12*AW36</f>
        <v>30275.760000000002</v>
      </c>
      <c r="AX19" s="18">
        <f t="shared" ref="AX19:BA19" si="57">$AV$19*12*AX36</f>
        <v>31027.200000000004</v>
      </c>
      <c r="AY19" s="18">
        <f t="shared" si="57"/>
        <v>14965.776</v>
      </c>
      <c r="AZ19" s="18">
        <f t="shared" si="57"/>
        <v>28234.752</v>
      </c>
      <c r="BA19" s="18">
        <f t="shared" si="57"/>
        <v>26281.008000000002</v>
      </c>
      <c r="BB19" s="18">
        <f t="shared" ref="BB19" si="58">$AV$19*12*BB36</f>
        <v>26038.608000000004</v>
      </c>
    </row>
    <row r="20" spans="1:54" s="19" customFormat="1" ht="12.75" customHeight="1" x14ac:dyDescent="0.2">
      <c r="A20" s="25"/>
      <c r="B20" s="30"/>
      <c r="C20" s="3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22"/>
      <c r="Q20" s="30"/>
      <c r="R20" s="31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79"/>
      <c r="AU20" s="21"/>
      <c r="AV20" s="31"/>
      <c r="AW20" s="18"/>
      <c r="AX20" s="18"/>
      <c r="AY20" s="18"/>
      <c r="AZ20" s="18"/>
      <c r="BA20" s="18"/>
      <c r="BB20" s="18"/>
    </row>
    <row r="21" spans="1:54" s="19" customFormat="1" ht="12.75" customHeight="1" x14ac:dyDescent="0.2">
      <c r="A21" s="25"/>
      <c r="B21" s="30"/>
      <c r="C21" s="3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25"/>
      <c r="Q21" s="30"/>
      <c r="R21" s="31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79"/>
      <c r="AU21" s="21"/>
      <c r="AV21" s="31"/>
      <c r="AW21" s="18"/>
      <c r="AX21" s="18"/>
      <c r="AY21" s="18"/>
      <c r="AZ21" s="18"/>
      <c r="BA21" s="18"/>
      <c r="BB21" s="18"/>
    </row>
    <row r="22" spans="1:54" s="19" customFormat="1" ht="12.75" customHeight="1" x14ac:dyDescent="0.2">
      <c r="A22" s="25"/>
      <c r="B22" s="30"/>
      <c r="C22" s="3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47"/>
      <c r="Q22" s="31"/>
      <c r="R22" s="31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79"/>
      <c r="AU22" s="21"/>
      <c r="AV22" s="31"/>
      <c r="AW22" s="18"/>
      <c r="AX22" s="18"/>
      <c r="AY22" s="18"/>
      <c r="AZ22" s="18"/>
      <c r="BA22" s="18"/>
      <c r="BB22" s="18"/>
    </row>
    <row r="23" spans="1:54" s="19" customFormat="1" ht="27" customHeight="1" x14ac:dyDescent="0.2">
      <c r="A23" s="23" t="s">
        <v>8</v>
      </c>
      <c r="B23" s="30"/>
      <c r="C23" s="26">
        <f>SUM(C24:C26)</f>
        <v>2.1399999999999997</v>
      </c>
      <c r="D23" s="46">
        <f>SUM(D24:D26)</f>
        <v>15782.927999999998</v>
      </c>
      <c r="E23" s="46">
        <f t="shared" ref="E23:O23" si="59">SUM(E24:E26)</f>
        <v>10628.951999999999</v>
      </c>
      <c r="F23" s="46">
        <f t="shared" si="59"/>
        <v>19681.151999999995</v>
      </c>
      <c r="G23" s="46">
        <f t="shared" si="59"/>
        <v>11936.063999999998</v>
      </c>
      <c r="H23" s="46">
        <f t="shared" si="59"/>
        <v>13135.32</v>
      </c>
      <c r="I23" s="46">
        <f t="shared" si="59"/>
        <v>10567.32</v>
      </c>
      <c r="J23" s="46">
        <f t="shared" si="59"/>
        <v>10428.648000000001</v>
      </c>
      <c r="K23" s="46">
        <f t="shared" si="59"/>
        <v>10618.68</v>
      </c>
      <c r="L23" s="46">
        <f t="shared" si="59"/>
        <v>10572.455999999998</v>
      </c>
      <c r="M23" s="46">
        <f t="shared" si="59"/>
        <v>28509.936000000002</v>
      </c>
      <c r="N23" s="46">
        <f t="shared" si="59"/>
        <v>13199.519999999999</v>
      </c>
      <c r="O23" s="46">
        <f t="shared" si="59"/>
        <v>19036.583999999999</v>
      </c>
      <c r="P23" s="23" t="s">
        <v>8</v>
      </c>
      <c r="Q23" s="31"/>
      <c r="R23" s="26">
        <f>SUM(R24:R26)</f>
        <v>3.36</v>
      </c>
      <c r="S23" s="46">
        <f>SUM(S24:S26)</f>
        <v>20881.727999999999</v>
      </c>
      <c r="T23" s="46">
        <f t="shared" ref="T23:AH23" si="60">SUM(T24:T26)</f>
        <v>20547.072</v>
      </c>
      <c r="U23" s="46">
        <f t="shared" si="60"/>
        <v>20664</v>
      </c>
      <c r="V23" s="46">
        <f t="shared" si="60"/>
        <v>20688.192000000003</v>
      </c>
      <c r="W23" s="46">
        <f t="shared" si="60"/>
        <v>20284.991999999998</v>
      </c>
      <c r="X23" s="46">
        <f t="shared" si="60"/>
        <v>20986.559999999998</v>
      </c>
      <c r="Y23" s="46">
        <f t="shared" si="60"/>
        <v>21877.632000000001</v>
      </c>
      <c r="Z23" s="46">
        <f t="shared" si="60"/>
        <v>21127.68</v>
      </c>
      <c r="AA23" s="46">
        <f t="shared" si="60"/>
        <v>21288.959999999999</v>
      </c>
      <c r="AB23" s="46">
        <f t="shared" si="60"/>
        <v>15055.487999999999</v>
      </c>
      <c r="AC23" s="46">
        <f t="shared" si="60"/>
        <v>23127.552000000003</v>
      </c>
      <c r="AD23" s="46">
        <f t="shared" si="60"/>
        <v>16652.16</v>
      </c>
      <c r="AE23" s="46">
        <f t="shared" si="60"/>
        <v>20946.239999999998</v>
      </c>
      <c r="AF23" s="46">
        <f t="shared" si="60"/>
        <v>21518.784000000003</v>
      </c>
      <c r="AG23" s="46">
        <f t="shared" si="60"/>
        <v>21051.072</v>
      </c>
      <c r="AH23" s="46">
        <f t="shared" si="60"/>
        <v>21030.912</v>
      </c>
      <c r="AI23" s="46">
        <f t="shared" ref="AI23" si="61">SUM(AI24:AI26)</f>
        <v>20857.536</v>
      </c>
      <c r="AJ23" s="46">
        <f t="shared" ref="AJ23" si="62">SUM(AJ24:AJ26)</f>
        <v>21075.264000000003</v>
      </c>
      <c r="AK23" s="46">
        <f t="shared" ref="AK23" si="63">SUM(AK24:AK26)</f>
        <v>21059.135999999999</v>
      </c>
      <c r="AL23" s="46">
        <f t="shared" ref="AL23" si="64">SUM(AL24:AL26)</f>
        <v>13499.136</v>
      </c>
      <c r="AM23" s="46">
        <f t="shared" ref="AM23" si="65">SUM(AM24:AM26)</f>
        <v>13555.583999999999</v>
      </c>
      <c r="AN23" s="46">
        <f t="shared" ref="AN23" si="66">SUM(AN24:AN26)</f>
        <v>21147.84</v>
      </c>
      <c r="AO23" s="46">
        <f t="shared" ref="AO23" si="67">SUM(AO24:AO26)</f>
        <v>21345.407999999999</v>
      </c>
      <c r="AP23" s="46">
        <f t="shared" ref="AP23" si="68">SUM(AP24:AP26)</f>
        <v>22059.072</v>
      </c>
      <c r="AQ23" s="46">
        <f t="shared" ref="AQ23" si="69">SUM(AQ24:AQ26)</f>
        <v>20365.632000000001</v>
      </c>
      <c r="AR23" s="46">
        <f t="shared" ref="AR23" si="70">SUM(AR24:AR26)</f>
        <v>21059.135999999999</v>
      </c>
      <c r="AS23" s="46">
        <f t="shared" ref="AS23" si="71">SUM(AS24:AS26)</f>
        <v>20764.8</v>
      </c>
      <c r="AT23" s="75" t="s">
        <v>8</v>
      </c>
      <c r="AU23" s="36"/>
      <c r="AV23" s="48">
        <f>SUM(AV24:AV26)</f>
        <v>2.3200000000000003</v>
      </c>
      <c r="AW23" s="46">
        <f>SUM(AW24:AW26)</f>
        <v>17386.080000000002</v>
      </c>
      <c r="AX23" s="46">
        <f t="shared" ref="AX23:BB23" si="72">SUM(AX24:AX26)</f>
        <v>17817.600000000002</v>
      </c>
      <c r="AY23" s="46">
        <f t="shared" si="72"/>
        <v>8594.2080000000005</v>
      </c>
      <c r="AZ23" s="46">
        <f t="shared" si="72"/>
        <v>16214.016</v>
      </c>
      <c r="BA23" s="46">
        <f t="shared" si="72"/>
        <v>15092.064</v>
      </c>
      <c r="BB23" s="46">
        <f t="shared" si="72"/>
        <v>14952.864000000001</v>
      </c>
    </row>
    <row r="24" spans="1:54" s="19" customFormat="1" ht="36" customHeight="1" x14ac:dyDescent="0.2">
      <c r="A24" s="22" t="s">
        <v>85</v>
      </c>
      <c r="B24" s="30" t="s">
        <v>3</v>
      </c>
      <c r="C24" s="31">
        <v>1.1299999999999999</v>
      </c>
      <c r="D24" s="18">
        <f t="shared" ref="D24:O24" si="73">$C$24*12*D36</f>
        <v>8333.9759999999987</v>
      </c>
      <c r="E24" s="18">
        <f t="shared" si="73"/>
        <v>5612.4839999999995</v>
      </c>
      <c r="F24" s="18">
        <f t="shared" si="73"/>
        <v>10392.383999999998</v>
      </c>
      <c r="G24" s="18">
        <f t="shared" si="73"/>
        <v>6302.6879999999992</v>
      </c>
      <c r="H24" s="18">
        <f t="shared" si="73"/>
        <v>6935.94</v>
      </c>
      <c r="I24" s="18">
        <f t="shared" si="73"/>
        <v>5579.94</v>
      </c>
      <c r="J24" s="18">
        <f t="shared" si="73"/>
        <v>5506.7159999999994</v>
      </c>
      <c r="K24" s="18">
        <f t="shared" si="73"/>
        <v>5607.0599999999995</v>
      </c>
      <c r="L24" s="18">
        <f t="shared" si="73"/>
        <v>5582.6519999999991</v>
      </c>
      <c r="M24" s="18">
        <f t="shared" si="73"/>
        <v>15054.312</v>
      </c>
      <c r="N24" s="18">
        <f t="shared" si="73"/>
        <v>6969.8399999999992</v>
      </c>
      <c r="O24" s="18">
        <f t="shared" si="73"/>
        <v>10052.027999999998</v>
      </c>
      <c r="P24" s="22" t="s">
        <v>85</v>
      </c>
      <c r="Q24" s="31" t="s">
        <v>3</v>
      </c>
      <c r="R24" s="31">
        <v>1.1100000000000001</v>
      </c>
      <c r="S24" s="18">
        <f>$R$24*12*S36</f>
        <v>6898.4279999999999</v>
      </c>
      <c r="T24" s="18">
        <f t="shared" ref="T24:AH24" si="74">$R$24*12*T36</f>
        <v>6787.8720000000003</v>
      </c>
      <c r="U24" s="18">
        <f t="shared" si="74"/>
        <v>6826.5</v>
      </c>
      <c r="V24" s="18">
        <f t="shared" si="74"/>
        <v>6834.4920000000002</v>
      </c>
      <c r="W24" s="18">
        <f t="shared" si="74"/>
        <v>6701.2920000000004</v>
      </c>
      <c r="X24" s="18">
        <f t="shared" si="74"/>
        <v>6933.06</v>
      </c>
      <c r="Y24" s="18">
        <f t="shared" si="74"/>
        <v>7227.4320000000007</v>
      </c>
      <c r="Z24" s="18">
        <f t="shared" si="74"/>
        <v>6979.68</v>
      </c>
      <c r="AA24" s="18">
        <f t="shared" si="74"/>
        <v>7032.96</v>
      </c>
      <c r="AB24" s="18">
        <f t="shared" si="74"/>
        <v>4973.6880000000001</v>
      </c>
      <c r="AC24" s="18">
        <f t="shared" si="74"/>
        <v>7640.3520000000008</v>
      </c>
      <c r="AD24" s="18">
        <f t="shared" si="74"/>
        <v>5501.16</v>
      </c>
      <c r="AE24" s="18">
        <f t="shared" si="74"/>
        <v>6919.74</v>
      </c>
      <c r="AF24" s="18">
        <f t="shared" si="74"/>
        <v>7108.8840000000009</v>
      </c>
      <c r="AG24" s="18">
        <f t="shared" si="74"/>
        <v>6954.3720000000003</v>
      </c>
      <c r="AH24" s="18">
        <f t="shared" si="74"/>
        <v>6947.7120000000004</v>
      </c>
      <c r="AI24" s="18">
        <f t="shared" ref="AI24:AS24" si="75">$R$24*12*AI36</f>
        <v>6890.4359999999997</v>
      </c>
      <c r="AJ24" s="18">
        <f t="shared" si="75"/>
        <v>6962.3640000000005</v>
      </c>
      <c r="AK24" s="18">
        <f t="shared" si="75"/>
        <v>6957.0359999999991</v>
      </c>
      <c r="AL24" s="18">
        <f t="shared" si="75"/>
        <v>4459.5360000000001</v>
      </c>
      <c r="AM24" s="18">
        <f t="shared" si="75"/>
        <v>4478.1840000000002</v>
      </c>
      <c r="AN24" s="18">
        <f t="shared" si="75"/>
        <v>6986.34</v>
      </c>
      <c r="AO24" s="18">
        <f t="shared" si="75"/>
        <v>7051.6080000000002</v>
      </c>
      <c r="AP24" s="18">
        <f t="shared" si="75"/>
        <v>7287.3720000000003</v>
      </c>
      <c r="AQ24" s="18">
        <f t="shared" si="75"/>
        <v>6727.9320000000007</v>
      </c>
      <c r="AR24" s="18">
        <f t="shared" si="75"/>
        <v>6957.0359999999991</v>
      </c>
      <c r="AS24" s="18">
        <f t="shared" si="75"/>
        <v>6859.8</v>
      </c>
      <c r="AT24" s="38" t="s">
        <v>71</v>
      </c>
      <c r="AU24" s="21" t="s">
        <v>3</v>
      </c>
      <c r="AV24" s="31">
        <v>1.1299999999999999</v>
      </c>
      <c r="AW24" s="18">
        <f>$AV$24*12*AW36</f>
        <v>8468.2199999999993</v>
      </c>
      <c r="AX24" s="18">
        <f t="shared" ref="AX24:BA24" si="76">$AV$24*12*AX36</f>
        <v>8678.4</v>
      </c>
      <c r="AY24" s="18">
        <f t="shared" si="76"/>
        <v>4185.9719999999998</v>
      </c>
      <c r="AZ24" s="18">
        <f t="shared" si="76"/>
        <v>7897.3439999999991</v>
      </c>
      <c r="BA24" s="18">
        <f t="shared" si="76"/>
        <v>7350.8759999999993</v>
      </c>
      <c r="BB24" s="18">
        <f t="shared" ref="BB24" si="77">$AV$24*12*BB36</f>
        <v>7283.076</v>
      </c>
    </row>
    <row r="25" spans="1:54" s="19" customFormat="1" ht="71.25" customHeight="1" x14ac:dyDescent="0.2">
      <c r="A25" s="22" t="s">
        <v>86</v>
      </c>
      <c r="B25" s="30" t="s">
        <v>7</v>
      </c>
      <c r="C25" s="31">
        <v>0.16</v>
      </c>
      <c r="D25" s="18">
        <f t="shared" ref="D25:O25" si="78">$C$25*12*D36</f>
        <v>1180.0319999999999</v>
      </c>
      <c r="E25" s="18">
        <f t="shared" si="78"/>
        <v>794.68799999999987</v>
      </c>
      <c r="F25" s="18">
        <f t="shared" si="78"/>
        <v>1471.4879999999998</v>
      </c>
      <c r="G25" s="18">
        <f t="shared" si="78"/>
        <v>892.41599999999994</v>
      </c>
      <c r="H25" s="18">
        <f t="shared" si="78"/>
        <v>982.07999999999993</v>
      </c>
      <c r="I25" s="18">
        <f t="shared" si="78"/>
        <v>790.07999999999993</v>
      </c>
      <c r="J25" s="18">
        <f t="shared" si="78"/>
        <v>779.71199999999999</v>
      </c>
      <c r="K25" s="18">
        <f t="shared" si="78"/>
        <v>793.92</v>
      </c>
      <c r="L25" s="18">
        <f t="shared" si="78"/>
        <v>790.46399999999994</v>
      </c>
      <c r="M25" s="18">
        <f t="shared" si="78"/>
        <v>2131.5839999999998</v>
      </c>
      <c r="N25" s="18">
        <f t="shared" si="78"/>
        <v>986.88</v>
      </c>
      <c r="O25" s="18">
        <f t="shared" si="78"/>
        <v>1423.2959999999998</v>
      </c>
      <c r="P25" s="22" t="s">
        <v>86</v>
      </c>
      <c r="Q25" s="30" t="s">
        <v>7</v>
      </c>
      <c r="R25" s="31">
        <v>0.14000000000000001</v>
      </c>
      <c r="S25" s="18">
        <f>$R$25*12*S36</f>
        <v>870.072</v>
      </c>
      <c r="T25" s="18">
        <f t="shared" ref="T25:AH25" si="79">$R$25*12*T36</f>
        <v>856.12800000000016</v>
      </c>
      <c r="U25" s="18">
        <f t="shared" si="79"/>
        <v>861.00000000000011</v>
      </c>
      <c r="V25" s="18">
        <f t="shared" si="79"/>
        <v>862.00800000000015</v>
      </c>
      <c r="W25" s="18">
        <f t="shared" si="79"/>
        <v>845.20800000000008</v>
      </c>
      <c r="X25" s="18">
        <f t="shared" si="79"/>
        <v>874.44</v>
      </c>
      <c r="Y25" s="18">
        <f t="shared" si="79"/>
        <v>911.5680000000001</v>
      </c>
      <c r="Z25" s="18">
        <f t="shared" si="79"/>
        <v>880.32</v>
      </c>
      <c r="AA25" s="18">
        <f t="shared" si="79"/>
        <v>887.04000000000008</v>
      </c>
      <c r="AB25" s="18">
        <f t="shared" si="79"/>
        <v>627.31200000000001</v>
      </c>
      <c r="AC25" s="18">
        <f t="shared" si="79"/>
        <v>963.64800000000014</v>
      </c>
      <c r="AD25" s="18">
        <f t="shared" si="79"/>
        <v>693.84</v>
      </c>
      <c r="AE25" s="18">
        <f t="shared" si="79"/>
        <v>872.7600000000001</v>
      </c>
      <c r="AF25" s="18">
        <f t="shared" si="79"/>
        <v>896.61600000000021</v>
      </c>
      <c r="AG25" s="18">
        <f t="shared" si="79"/>
        <v>877.12800000000016</v>
      </c>
      <c r="AH25" s="18">
        <f t="shared" si="79"/>
        <v>876.28800000000012</v>
      </c>
      <c r="AI25" s="18">
        <f t="shared" ref="AI25:AS25" si="80">$R$25*12*AI36</f>
        <v>869.06399999999996</v>
      </c>
      <c r="AJ25" s="18">
        <f t="shared" si="80"/>
        <v>878.13600000000019</v>
      </c>
      <c r="AK25" s="18">
        <f t="shared" si="80"/>
        <v>877.46400000000006</v>
      </c>
      <c r="AL25" s="18">
        <f t="shared" si="80"/>
        <v>562.46400000000006</v>
      </c>
      <c r="AM25" s="18">
        <f t="shared" si="80"/>
        <v>564.81600000000003</v>
      </c>
      <c r="AN25" s="18">
        <f t="shared" si="80"/>
        <v>881.16000000000008</v>
      </c>
      <c r="AO25" s="18">
        <f t="shared" si="80"/>
        <v>889.39200000000005</v>
      </c>
      <c r="AP25" s="18">
        <f t="shared" si="80"/>
        <v>919.12800000000016</v>
      </c>
      <c r="AQ25" s="18">
        <f t="shared" si="80"/>
        <v>848.5680000000001</v>
      </c>
      <c r="AR25" s="18">
        <f t="shared" si="80"/>
        <v>877.46400000000006</v>
      </c>
      <c r="AS25" s="18">
        <f t="shared" si="80"/>
        <v>865.2</v>
      </c>
      <c r="AT25" s="38" t="s">
        <v>72</v>
      </c>
      <c r="AU25" s="77" t="s">
        <v>7</v>
      </c>
      <c r="AV25" s="31">
        <v>0.14000000000000001</v>
      </c>
      <c r="AW25" s="18">
        <f>$AV$25*12*AW36</f>
        <v>1049.1600000000001</v>
      </c>
      <c r="AX25" s="18">
        <f t="shared" ref="AX25:BA25" si="81">$AV$25*12*AX36</f>
        <v>1075.2</v>
      </c>
      <c r="AY25" s="18">
        <f t="shared" si="81"/>
        <v>518.61599999999999</v>
      </c>
      <c r="AZ25" s="18">
        <f t="shared" si="81"/>
        <v>978.43200000000002</v>
      </c>
      <c r="BA25" s="18">
        <f t="shared" si="81"/>
        <v>910.72800000000018</v>
      </c>
      <c r="BB25" s="18">
        <f t="shared" ref="BB25" si="82">$AV$25*12*BB36</f>
        <v>902.32800000000009</v>
      </c>
    </row>
    <row r="26" spans="1:54" s="19" customFormat="1" ht="89.25" customHeight="1" x14ac:dyDescent="0.2">
      <c r="A26" s="22" t="s">
        <v>87</v>
      </c>
      <c r="B26" s="30" t="s">
        <v>6</v>
      </c>
      <c r="C26" s="31">
        <v>0.85</v>
      </c>
      <c r="D26" s="18">
        <f t="shared" ref="D26:O26" si="83">$C$26*12*D36</f>
        <v>6268.92</v>
      </c>
      <c r="E26" s="18">
        <f t="shared" si="83"/>
        <v>4221.78</v>
      </c>
      <c r="F26" s="18">
        <f t="shared" si="83"/>
        <v>7817.2799999999988</v>
      </c>
      <c r="G26" s="18">
        <f t="shared" si="83"/>
        <v>4740.96</v>
      </c>
      <c r="H26" s="18">
        <f t="shared" si="83"/>
        <v>5217.2999999999993</v>
      </c>
      <c r="I26" s="18">
        <f t="shared" si="83"/>
        <v>4197.2999999999993</v>
      </c>
      <c r="J26" s="18">
        <f t="shared" si="83"/>
        <v>4142.22</v>
      </c>
      <c r="K26" s="18">
        <f t="shared" si="83"/>
        <v>4217.7</v>
      </c>
      <c r="L26" s="18">
        <f t="shared" si="83"/>
        <v>4199.3399999999992</v>
      </c>
      <c r="M26" s="18">
        <f t="shared" si="83"/>
        <v>11324.039999999999</v>
      </c>
      <c r="N26" s="18">
        <f t="shared" si="83"/>
        <v>5242.7999999999993</v>
      </c>
      <c r="O26" s="18">
        <f t="shared" si="83"/>
        <v>7561.2599999999993</v>
      </c>
      <c r="P26" s="22" t="s">
        <v>124</v>
      </c>
      <c r="Q26" s="31" t="s">
        <v>6</v>
      </c>
      <c r="R26" s="31">
        <v>2.11</v>
      </c>
      <c r="S26" s="18">
        <f>$R$26*12*S36</f>
        <v>13113.227999999999</v>
      </c>
      <c r="T26" s="18">
        <f t="shared" ref="T26:AH26" si="84">$R$26*12*T36</f>
        <v>12903.072</v>
      </c>
      <c r="U26" s="18">
        <f t="shared" si="84"/>
        <v>12976.5</v>
      </c>
      <c r="V26" s="18">
        <f t="shared" si="84"/>
        <v>12991.692000000001</v>
      </c>
      <c r="W26" s="18">
        <f t="shared" si="84"/>
        <v>12738.492</v>
      </c>
      <c r="X26" s="18">
        <f t="shared" si="84"/>
        <v>13179.06</v>
      </c>
      <c r="Y26" s="18">
        <f t="shared" si="84"/>
        <v>13738.632000000001</v>
      </c>
      <c r="Z26" s="18">
        <f t="shared" si="84"/>
        <v>13267.68</v>
      </c>
      <c r="AA26" s="18">
        <f t="shared" si="84"/>
        <v>13368.960000000001</v>
      </c>
      <c r="AB26" s="18">
        <f t="shared" si="84"/>
        <v>9454.4879999999994</v>
      </c>
      <c r="AC26" s="18">
        <f t="shared" si="84"/>
        <v>14523.552000000001</v>
      </c>
      <c r="AD26" s="18">
        <f t="shared" si="84"/>
        <v>10457.16</v>
      </c>
      <c r="AE26" s="18">
        <f t="shared" si="84"/>
        <v>13153.74</v>
      </c>
      <c r="AF26" s="18">
        <f t="shared" si="84"/>
        <v>13513.284000000001</v>
      </c>
      <c r="AG26" s="18">
        <f t="shared" si="84"/>
        <v>13219.572</v>
      </c>
      <c r="AH26" s="18">
        <f t="shared" si="84"/>
        <v>13206.912</v>
      </c>
      <c r="AI26" s="18">
        <f t="shared" ref="AI26:AS26" si="85">$R$26*12*AI36</f>
        <v>13098.035999999998</v>
      </c>
      <c r="AJ26" s="18">
        <f t="shared" si="85"/>
        <v>13234.764000000001</v>
      </c>
      <c r="AK26" s="18">
        <f t="shared" si="85"/>
        <v>13224.635999999999</v>
      </c>
      <c r="AL26" s="18">
        <f t="shared" si="85"/>
        <v>8477.1360000000004</v>
      </c>
      <c r="AM26" s="18">
        <f t="shared" si="85"/>
        <v>8512.5839999999989</v>
      </c>
      <c r="AN26" s="18">
        <f t="shared" si="85"/>
        <v>13280.34</v>
      </c>
      <c r="AO26" s="18">
        <f t="shared" si="85"/>
        <v>13404.407999999999</v>
      </c>
      <c r="AP26" s="18">
        <f t="shared" si="85"/>
        <v>13852.572</v>
      </c>
      <c r="AQ26" s="18">
        <f t="shared" si="85"/>
        <v>12789.132000000001</v>
      </c>
      <c r="AR26" s="18">
        <f t="shared" si="85"/>
        <v>13224.635999999999</v>
      </c>
      <c r="AS26" s="18">
        <f t="shared" si="85"/>
        <v>13039.8</v>
      </c>
      <c r="AT26" s="38" t="s">
        <v>120</v>
      </c>
      <c r="AU26" s="21" t="s">
        <v>6</v>
      </c>
      <c r="AV26" s="31">
        <v>1.05</v>
      </c>
      <c r="AW26" s="18">
        <f>$AV$26*12*AW36</f>
        <v>7868.7000000000007</v>
      </c>
      <c r="AX26" s="18">
        <f t="shared" ref="AX26:BA26" si="86">$AV$26*12*AX36</f>
        <v>8064.0000000000009</v>
      </c>
      <c r="AY26" s="18">
        <f t="shared" si="86"/>
        <v>3889.6200000000003</v>
      </c>
      <c r="AZ26" s="18">
        <f t="shared" si="86"/>
        <v>7338.2400000000007</v>
      </c>
      <c r="BA26" s="18">
        <f t="shared" si="86"/>
        <v>6830.4600000000009</v>
      </c>
      <c r="BB26" s="18">
        <f t="shared" ref="BB26" si="87">$AV$26*12*BB36</f>
        <v>6767.4600000000009</v>
      </c>
    </row>
    <row r="27" spans="1:54" s="19" customFormat="1" ht="24.75" customHeight="1" x14ac:dyDescent="0.2">
      <c r="A27" s="23" t="s">
        <v>5</v>
      </c>
      <c r="B27" s="30"/>
      <c r="C27" s="48">
        <f>SUM(C28:C32)</f>
        <v>10.93</v>
      </c>
      <c r="D27" s="49">
        <f>SUM(D28:D32)</f>
        <v>80610.936000000002</v>
      </c>
      <c r="E27" s="49">
        <f t="shared" ref="E27:O27" si="88">SUM(E28:E32)</f>
        <v>54287.123999999996</v>
      </c>
      <c r="F27" s="49">
        <f t="shared" si="88"/>
        <v>100521.02399999999</v>
      </c>
      <c r="G27" s="49">
        <f t="shared" si="88"/>
        <v>60963.167999999998</v>
      </c>
      <c r="H27" s="49">
        <f t="shared" si="88"/>
        <v>67088.34</v>
      </c>
      <c r="I27" s="49">
        <f t="shared" si="88"/>
        <v>53972.34</v>
      </c>
      <c r="J27" s="49">
        <f t="shared" si="88"/>
        <v>53264.076000000001</v>
      </c>
      <c r="K27" s="49">
        <f t="shared" si="88"/>
        <v>54234.659999999996</v>
      </c>
      <c r="L27" s="49">
        <f t="shared" si="88"/>
        <v>53998.572</v>
      </c>
      <c r="M27" s="49">
        <f t="shared" si="88"/>
        <v>145613.83199999999</v>
      </c>
      <c r="N27" s="49">
        <f t="shared" si="88"/>
        <v>67416.239999999991</v>
      </c>
      <c r="O27" s="49">
        <f t="shared" si="88"/>
        <v>97228.907999999981</v>
      </c>
      <c r="P27" s="50" t="s">
        <v>5</v>
      </c>
      <c r="Q27" s="31"/>
      <c r="R27" s="48">
        <f>SUM(R28:R32)</f>
        <v>6.46</v>
      </c>
      <c r="S27" s="49">
        <f>SUM(S28:S32)</f>
        <v>40147.608</v>
      </c>
      <c r="T27" s="49">
        <f t="shared" ref="T27:AH27" si="89">SUM(T28:T32)</f>
        <v>39504.192000000003</v>
      </c>
      <c r="U27" s="49">
        <f t="shared" si="89"/>
        <v>39729</v>
      </c>
      <c r="V27" s="49">
        <f t="shared" si="89"/>
        <v>39775.511999999995</v>
      </c>
      <c r="W27" s="49">
        <f t="shared" si="89"/>
        <v>39000.311999999998</v>
      </c>
      <c r="X27" s="49">
        <f t="shared" si="89"/>
        <v>40349.160000000003</v>
      </c>
      <c r="Y27" s="49">
        <f t="shared" si="89"/>
        <v>42062.352000000006</v>
      </c>
      <c r="Z27" s="49">
        <f t="shared" si="89"/>
        <v>40620.480000000003</v>
      </c>
      <c r="AA27" s="49">
        <f t="shared" si="89"/>
        <v>40930.559999999998</v>
      </c>
      <c r="AB27" s="49">
        <f t="shared" si="89"/>
        <v>28945.967999999997</v>
      </c>
      <c r="AC27" s="49">
        <f t="shared" si="89"/>
        <v>44465.472000000002</v>
      </c>
      <c r="AD27" s="49">
        <f t="shared" si="89"/>
        <v>32015.759999999998</v>
      </c>
      <c r="AE27" s="49">
        <f t="shared" si="89"/>
        <v>40271.64</v>
      </c>
      <c r="AF27" s="49">
        <f t="shared" si="89"/>
        <v>41372.424000000006</v>
      </c>
      <c r="AG27" s="49">
        <f t="shared" si="89"/>
        <v>40473.192000000003</v>
      </c>
      <c r="AH27" s="49">
        <f t="shared" si="89"/>
        <v>40434.432000000001</v>
      </c>
      <c r="AI27" s="49">
        <f t="shared" ref="AI27" si="90">SUM(AI28:AI32)</f>
        <v>40101.09599999999</v>
      </c>
      <c r="AJ27" s="49">
        <f t="shared" ref="AJ27" si="91">SUM(AJ28:AJ32)</f>
        <v>40519.704000000005</v>
      </c>
      <c r="AK27" s="49">
        <f t="shared" ref="AK27" si="92">SUM(AK28:AK32)</f>
        <v>40488.695999999996</v>
      </c>
      <c r="AL27" s="49">
        <f t="shared" ref="AL27" si="93">SUM(AL28:AL32)</f>
        <v>25953.696</v>
      </c>
      <c r="AM27" s="49">
        <f t="shared" ref="AM27" si="94">SUM(AM28:AM32)</f>
        <v>26062.223999999998</v>
      </c>
      <c r="AN27" s="49">
        <f t="shared" ref="AN27" si="95">SUM(AN28:AN32)</f>
        <v>40659.24</v>
      </c>
      <c r="AO27" s="49">
        <f t="shared" ref="AO27" si="96">SUM(AO28:AO32)</f>
        <v>41039.087999999996</v>
      </c>
      <c r="AP27" s="49">
        <f t="shared" ref="AP27" si="97">SUM(AP28:AP32)</f>
        <v>42411.192000000003</v>
      </c>
      <c r="AQ27" s="49">
        <f t="shared" ref="AQ27" si="98">SUM(AQ28:AQ32)</f>
        <v>39155.352000000006</v>
      </c>
      <c r="AR27" s="49">
        <f t="shared" ref="AR27" si="99">SUM(AR28:AR32)</f>
        <v>40488.695999999996</v>
      </c>
      <c r="AS27" s="49">
        <f t="shared" ref="AS27" si="100">SUM(AS28:AS32)</f>
        <v>39922.799999999996</v>
      </c>
      <c r="AT27" s="35" t="s">
        <v>5</v>
      </c>
      <c r="AU27" s="36"/>
      <c r="AV27" s="48">
        <f>SUM(AV28:AV32)</f>
        <v>7.59</v>
      </c>
      <c r="AW27" s="49">
        <f>SUM(AW28:AW32)</f>
        <v>56879.460000000006</v>
      </c>
      <c r="AX27" s="49">
        <f t="shared" ref="AX27:BB27" si="101">SUM(AX28:AX32)</f>
        <v>58291.200000000012</v>
      </c>
      <c r="AY27" s="49">
        <f t="shared" si="101"/>
        <v>28116.396000000001</v>
      </c>
      <c r="AZ27" s="49">
        <f t="shared" si="101"/>
        <v>53044.991999999998</v>
      </c>
      <c r="BA27" s="49">
        <f t="shared" si="101"/>
        <v>49374.468000000008</v>
      </c>
      <c r="BB27" s="49">
        <f t="shared" si="101"/>
        <v>48919.068000000007</v>
      </c>
    </row>
    <row r="28" spans="1:54" s="19" customFormat="1" ht="114" customHeight="1" x14ac:dyDescent="0.2">
      <c r="A28" s="22" t="s">
        <v>88</v>
      </c>
      <c r="B28" s="30" t="s">
        <v>23</v>
      </c>
      <c r="C28" s="31">
        <v>6.6</v>
      </c>
      <c r="D28" s="18">
        <f t="shared" ref="D28:O28" si="102">$C$28*12*D36</f>
        <v>48676.319999999992</v>
      </c>
      <c r="E28" s="18">
        <f t="shared" si="102"/>
        <v>32780.87999999999</v>
      </c>
      <c r="F28" s="18">
        <f t="shared" si="102"/>
        <v>60698.87999999999</v>
      </c>
      <c r="G28" s="18">
        <f t="shared" si="102"/>
        <v>36812.159999999996</v>
      </c>
      <c r="H28" s="18">
        <f t="shared" si="102"/>
        <v>40510.799999999996</v>
      </c>
      <c r="I28" s="18">
        <f t="shared" si="102"/>
        <v>32590.799999999996</v>
      </c>
      <c r="J28" s="18">
        <f t="shared" si="102"/>
        <v>32163.119999999999</v>
      </c>
      <c r="K28" s="18">
        <f t="shared" si="102"/>
        <v>32749.199999999997</v>
      </c>
      <c r="L28" s="18">
        <f t="shared" si="102"/>
        <v>32606.639999999996</v>
      </c>
      <c r="M28" s="18">
        <f t="shared" si="102"/>
        <v>87927.84</v>
      </c>
      <c r="N28" s="18">
        <f t="shared" si="102"/>
        <v>40708.799999999996</v>
      </c>
      <c r="O28" s="18">
        <f t="shared" si="102"/>
        <v>58710.959999999985</v>
      </c>
      <c r="P28" s="22" t="s">
        <v>125</v>
      </c>
      <c r="Q28" s="30" t="s">
        <v>73</v>
      </c>
      <c r="R28" s="31">
        <v>1.81</v>
      </c>
      <c r="S28" s="18">
        <f>$R$28*12*S36</f>
        <v>11248.787999999999</v>
      </c>
      <c r="T28" s="18">
        <f t="shared" ref="T28:AH28" si="103">$R$28*12*T36</f>
        <v>11068.512000000001</v>
      </c>
      <c r="U28" s="18">
        <f t="shared" si="103"/>
        <v>11131.5</v>
      </c>
      <c r="V28" s="18">
        <f t="shared" si="103"/>
        <v>11144.531999999999</v>
      </c>
      <c r="W28" s="18">
        <f t="shared" si="103"/>
        <v>10927.332</v>
      </c>
      <c r="X28" s="18">
        <f t="shared" si="103"/>
        <v>11305.26</v>
      </c>
      <c r="Y28" s="18">
        <f t="shared" si="103"/>
        <v>11785.271999999999</v>
      </c>
      <c r="Z28" s="18">
        <f t="shared" si="103"/>
        <v>11381.279999999999</v>
      </c>
      <c r="AA28" s="18">
        <f t="shared" si="103"/>
        <v>11468.16</v>
      </c>
      <c r="AB28" s="18">
        <f t="shared" si="103"/>
        <v>8110.2479999999987</v>
      </c>
      <c r="AC28" s="18">
        <f t="shared" si="103"/>
        <v>12458.592000000001</v>
      </c>
      <c r="AD28" s="18">
        <f t="shared" si="103"/>
        <v>8970.3599999999988</v>
      </c>
      <c r="AE28" s="18">
        <f t="shared" si="103"/>
        <v>11283.539999999999</v>
      </c>
      <c r="AF28" s="18">
        <f t="shared" si="103"/>
        <v>11591.964</v>
      </c>
      <c r="AG28" s="18">
        <f t="shared" si="103"/>
        <v>11340.012000000001</v>
      </c>
      <c r="AH28" s="18">
        <f t="shared" si="103"/>
        <v>11329.152</v>
      </c>
      <c r="AI28" s="18">
        <f t="shared" ref="AI28:AS28" si="104">$R$28*12*AI36</f>
        <v>11235.755999999998</v>
      </c>
      <c r="AJ28" s="18">
        <f t="shared" si="104"/>
        <v>11353.044</v>
      </c>
      <c r="AK28" s="18">
        <f t="shared" si="104"/>
        <v>11344.355999999998</v>
      </c>
      <c r="AL28" s="18">
        <f t="shared" si="104"/>
        <v>7271.8559999999998</v>
      </c>
      <c r="AM28" s="18">
        <f t="shared" si="104"/>
        <v>7302.2639999999992</v>
      </c>
      <c r="AN28" s="18">
        <f t="shared" si="104"/>
        <v>11392.14</v>
      </c>
      <c r="AO28" s="18">
        <f t="shared" si="104"/>
        <v>11498.567999999999</v>
      </c>
      <c r="AP28" s="18">
        <f t="shared" si="104"/>
        <v>11883.012000000001</v>
      </c>
      <c r="AQ28" s="18">
        <f t="shared" si="104"/>
        <v>10970.771999999999</v>
      </c>
      <c r="AR28" s="18">
        <f t="shared" si="104"/>
        <v>11344.355999999998</v>
      </c>
      <c r="AS28" s="18">
        <f t="shared" si="104"/>
        <v>11185.8</v>
      </c>
      <c r="AT28" s="38" t="s">
        <v>121</v>
      </c>
      <c r="AU28" s="77" t="s">
        <v>73</v>
      </c>
      <c r="AV28" s="31">
        <v>2.95</v>
      </c>
      <c r="AW28" s="18">
        <f>$AV$28*12*AW36</f>
        <v>22107.300000000003</v>
      </c>
      <c r="AX28" s="18">
        <f t="shared" ref="AX28:BA28" si="105">$AV$28*12*AX36</f>
        <v>22656.000000000004</v>
      </c>
      <c r="AY28" s="18">
        <f t="shared" si="105"/>
        <v>10927.980000000001</v>
      </c>
      <c r="AZ28" s="18">
        <f t="shared" si="105"/>
        <v>20616.960000000003</v>
      </c>
      <c r="BA28" s="18">
        <f t="shared" si="105"/>
        <v>19190.340000000004</v>
      </c>
      <c r="BB28" s="18">
        <f t="shared" ref="BB28" si="106">$AV$28*12*BB36</f>
        <v>19013.340000000004</v>
      </c>
    </row>
    <row r="29" spans="1:54" s="19" customFormat="1" ht="63.75" customHeight="1" x14ac:dyDescent="0.2">
      <c r="A29" s="22" t="s">
        <v>89</v>
      </c>
      <c r="B29" s="30" t="s">
        <v>4</v>
      </c>
      <c r="C29" s="31">
        <v>1.37</v>
      </c>
      <c r="D29" s="18">
        <f t="shared" ref="D29:O29" si="107">$C$29*12*D36</f>
        <v>10104.024000000001</v>
      </c>
      <c r="E29" s="18">
        <f t="shared" si="107"/>
        <v>6804.5160000000005</v>
      </c>
      <c r="F29" s="18">
        <f t="shared" si="107"/>
        <v>12599.616</v>
      </c>
      <c r="G29" s="18">
        <f t="shared" si="107"/>
        <v>7641.3120000000008</v>
      </c>
      <c r="H29" s="18">
        <f t="shared" si="107"/>
        <v>8409.0600000000013</v>
      </c>
      <c r="I29" s="18">
        <f t="shared" si="107"/>
        <v>6765.06</v>
      </c>
      <c r="J29" s="18">
        <f t="shared" si="107"/>
        <v>6676.2840000000006</v>
      </c>
      <c r="K29" s="18">
        <f t="shared" si="107"/>
        <v>6797.9400000000005</v>
      </c>
      <c r="L29" s="18">
        <f t="shared" si="107"/>
        <v>6768.348</v>
      </c>
      <c r="M29" s="18">
        <f t="shared" si="107"/>
        <v>18251.688000000002</v>
      </c>
      <c r="N29" s="18">
        <f t="shared" si="107"/>
        <v>8450.16</v>
      </c>
      <c r="O29" s="18">
        <f t="shared" si="107"/>
        <v>12186.972</v>
      </c>
      <c r="P29" s="45" t="s">
        <v>89</v>
      </c>
      <c r="Q29" s="30" t="s">
        <v>75</v>
      </c>
      <c r="R29" s="31">
        <v>1.48</v>
      </c>
      <c r="S29" s="18">
        <f>$R$29*12*S36</f>
        <v>9197.9039999999986</v>
      </c>
      <c r="T29" s="18">
        <f t="shared" ref="T29:AH29" si="108">$R$29*12*T36</f>
        <v>9050.4959999999992</v>
      </c>
      <c r="U29" s="18">
        <f t="shared" si="108"/>
        <v>9101.9999999999982</v>
      </c>
      <c r="V29" s="18">
        <f t="shared" si="108"/>
        <v>9112.655999999999</v>
      </c>
      <c r="W29" s="18">
        <f t="shared" si="108"/>
        <v>8935.0559999999987</v>
      </c>
      <c r="X29" s="18">
        <f t="shared" si="108"/>
        <v>9244.0799999999981</v>
      </c>
      <c r="Y29" s="18">
        <f t="shared" si="108"/>
        <v>9636.5759999999991</v>
      </c>
      <c r="Z29" s="18">
        <f t="shared" si="108"/>
        <v>9306.24</v>
      </c>
      <c r="AA29" s="18">
        <f t="shared" si="108"/>
        <v>9377.2799999999988</v>
      </c>
      <c r="AB29" s="18">
        <f t="shared" si="108"/>
        <v>6631.5839999999989</v>
      </c>
      <c r="AC29" s="18">
        <f t="shared" si="108"/>
        <v>10187.135999999999</v>
      </c>
      <c r="AD29" s="18">
        <f t="shared" si="108"/>
        <v>7334.8799999999992</v>
      </c>
      <c r="AE29" s="18">
        <f t="shared" si="108"/>
        <v>9226.32</v>
      </c>
      <c r="AF29" s="18">
        <f t="shared" si="108"/>
        <v>9478.5120000000006</v>
      </c>
      <c r="AG29" s="18">
        <f t="shared" si="108"/>
        <v>9272.4959999999992</v>
      </c>
      <c r="AH29" s="18">
        <f t="shared" si="108"/>
        <v>9263.616</v>
      </c>
      <c r="AI29" s="18">
        <f t="shared" ref="AI29:AS29" si="109">$R$29*12*AI36</f>
        <v>9187.2479999999978</v>
      </c>
      <c r="AJ29" s="18">
        <f t="shared" si="109"/>
        <v>9283.152</v>
      </c>
      <c r="AK29" s="18">
        <f t="shared" si="109"/>
        <v>9276.0479999999989</v>
      </c>
      <c r="AL29" s="18">
        <f t="shared" si="109"/>
        <v>5946.0479999999998</v>
      </c>
      <c r="AM29" s="18">
        <f t="shared" si="109"/>
        <v>5970.9119999999994</v>
      </c>
      <c r="AN29" s="18">
        <f t="shared" si="109"/>
        <v>9315.119999999999</v>
      </c>
      <c r="AO29" s="18">
        <f t="shared" si="109"/>
        <v>9402.1439999999984</v>
      </c>
      <c r="AP29" s="18">
        <f t="shared" si="109"/>
        <v>9716.4959999999992</v>
      </c>
      <c r="AQ29" s="18">
        <f t="shared" si="109"/>
        <v>8970.5759999999991</v>
      </c>
      <c r="AR29" s="18">
        <f t="shared" si="109"/>
        <v>9276.0479999999989</v>
      </c>
      <c r="AS29" s="18">
        <f t="shared" si="109"/>
        <v>9146.4</v>
      </c>
      <c r="AT29" s="37" t="s">
        <v>74</v>
      </c>
      <c r="AU29" s="77" t="s">
        <v>75</v>
      </c>
      <c r="AV29" s="31">
        <v>1.37</v>
      </c>
      <c r="AW29" s="18">
        <f>$AV$29*12*AW36</f>
        <v>10266.780000000001</v>
      </c>
      <c r="AX29" s="18">
        <f t="shared" ref="AX29:BA29" si="110">$AV$29*12*AX36</f>
        <v>10521.6</v>
      </c>
      <c r="AY29" s="18">
        <f t="shared" si="110"/>
        <v>5075.0280000000002</v>
      </c>
      <c r="AZ29" s="18">
        <f t="shared" si="110"/>
        <v>9574.6560000000009</v>
      </c>
      <c r="BA29" s="18">
        <f t="shared" si="110"/>
        <v>8912.1240000000016</v>
      </c>
      <c r="BB29" s="18">
        <f t="shared" ref="BB29" si="111">$AV$29*12*BB36</f>
        <v>8829.9240000000009</v>
      </c>
    </row>
    <row r="30" spans="1:54" s="19" customFormat="1" ht="78.75" customHeight="1" x14ac:dyDescent="0.2">
      <c r="A30" s="22" t="s">
        <v>90</v>
      </c>
      <c r="B30" s="30" t="s">
        <v>24</v>
      </c>
      <c r="C30" s="31">
        <v>1.69</v>
      </c>
      <c r="D30" s="18">
        <f t="shared" ref="D30:O30" si="112">$C$30*12*D36</f>
        <v>12464.088000000002</v>
      </c>
      <c r="E30" s="18">
        <f t="shared" si="112"/>
        <v>8393.8919999999998</v>
      </c>
      <c r="F30" s="18">
        <f t="shared" si="112"/>
        <v>15542.592000000001</v>
      </c>
      <c r="G30" s="18">
        <f t="shared" si="112"/>
        <v>9426.1440000000002</v>
      </c>
      <c r="H30" s="18">
        <f t="shared" si="112"/>
        <v>10373.220000000001</v>
      </c>
      <c r="I30" s="18">
        <f t="shared" si="112"/>
        <v>8345.2200000000012</v>
      </c>
      <c r="J30" s="18">
        <f t="shared" si="112"/>
        <v>8235.7080000000005</v>
      </c>
      <c r="K30" s="18">
        <f t="shared" si="112"/>
        <v>8385.7800000000007</v>
      </c>
      <c r="L30" s="18">
        <f t="shared" si="112"/>
        <v>8349.2759999999998</v>
      </c>
      <c r="M30" s="18">
        <f t="shared" si="112"/>
        <v>22514.856000000003</v>
      </c>
      <c r="N30" s="18">
        <f t="shared" si="112"/>
        <v>10423.92</v>
      </c>
      <c r="O30" s="18">
        <f t="shared" si="112"/>
        <v>15033.564</v>
      </c>
      <c r="P30" s="45" t="s">
        <v>90</v>
      </c>
      <c r="Q30" s="30" t="s">
        <v>24</v>
      </c>
      <c r="R30" s="31">
        <v>1.8</v>
      </c>
      <c r="S30" s="18">
        <f>$R$30*12*S36</f>
        <v>11186.64</v>
      </c>
      <c r="T30" s="18">
        <f t="shared" ref="T30:AH30" si="113">$R$30*12*T36</f>
        <v>11007.36</v>
      </c>
      <c r="U30" s="18">
        <f t="shared" si="113"/>
        <v>11070</v>
      </c>
      <c r="V30" s="18">
        <f t="shared" si="113"/>
        <v>11082.960000000001</v>
      </c>
      <c r="W30" s="18">
        <f t="shared" si="113"/>
        <v>10866.960000000001</v>
      </c>
      <c r="X30" s="18">
        <f t="shared" si="113"/>
        <v>11242.800000000001</v>
      </c>
      <c r="Y30" s="18">
        <f t="shared" si="113"/>
        <v>11720.160000000002</v>
      </c>
      <c r="Z30" s="18">
        <f t="shared" si="113"/>
        <v>11318.400000000001</v>
      </c>
      <c r="AA30" s="18">
        <f t="shared" si="113"/>
        <v>11404.800000000001</v>
      </c>
      <c r="AB30" s="18">
        <f t="shared" si="113"/>
        <v>8065.44</v>
      </c>
      <c r="AC30" s="18">
        <f t="shared" si="113"/>
        <v>12389.760000000002</v>
      </c>
      <c r="AD30" s="18">
        <f t="shared" si="113"/>
        <v>8920.8000000000011</v>
      </c>
      <c r="AE30" s="18">
        <f t="shared" si="113"/>
        <v>11221.2</v>
      </c>
      <c r="AF30" s="18">
        <f t="shared" si="113"/>
        <v>11527.920000000002</v>
      </c>
      <c r="AG30" s="18">
        <f t="shared" si="113"/>
        <v>11277.36</v>
      </c>
      <c r="AH30" s="18">
        <f t="shared" si="113"/>
        <v>11266.560000000001</v>
      </c>
      <c r="AI30" s="18">
        <f t="shared" ref="AI30:AS30" si="114">$R$30*12*AI36</f>
        <v>11173.68</v>
      </c>
      <c r="AJ30" s="18">
        <f t="shared" si="114"/>
        <v>11290.320000000002</v>
      </c>
      <c r="AK30" s="18">
        <f t="shared" si="114"/>
        <v>11281.68</v>
      </c>
      <c r="AL30" s="18">
        <f t="shared" si="114"/>
        <v>7231.68</v>
      </c>
      <c r="AM30" s="18">
        <f t="shared" si="114"/>
        <v>7261.92</v>
      </c>
      <c r="AN30" s="18">
        <f t="shared" si="114"/>
        <v>11329.2</v>
      </c>
      <c r="AO30" s="18">
        <f t="shared" si="114"/>
        <v>11435.04</v>
      </c>
      <c r="AP30" s="18">
        <f t="shared" si="114"/>
        <v>11817.36</v>
      </c>
      <c r="AQ30" s="18">
        <f t="shared" si="114"/>
        <v>10910.160000000002</v>
      </c>
      <c r="AR30" s="18">
        <f t="shared" si="114"/>
        <v>11281.68</v>
      </c>
      <c r="AS30" s="18">
        <f t="shared" si="114"/>
        <v>11124</v>
      </c>
      <c r="AT30" s="37" t="s">
        <v>76</v>
      </c>
      <c r="AU30" s="78" t="s">
        <v>24</v>
      </c>
      <c r="AV30" s="31">
        <v>2.02</v>
      </c>
      <c r="AW30" s="18">
        <f>$AV$30*12*AW36</f>
        <v>15137.880000000001</v>
      </c>
      <c r="AX30" s="18">
        <f t="shared" ref="AX30:BA30" si="115">$AV$30*12*AX36</f>
        <v>15513.600000000002</v>
      </c>
      <c r="AY30" s="18">
        <f t="shared" si="115"/>
        <v>7482.8879999999999</v>
      </c>
      <c r="AZ30" s="18">
        <f t="shared" si="115"/>
        <v>14117.376</v>
      </c>
      <c r="BA30" s="18">
        <f t="shared" si="115"/>
        <v>13140.504000000001</v>
      </c>
      <c r="BB30" s="18">
        <f t="shared" ref="BB30" si="116">$AV$30*12*BB36</f>
        <v>13019.304000000002</v>
      </c>
    </row>
    <row r="31" spans="1:54" s="19" customFormat="1" ht="33" customHeight="1" x14ac:dyDescent="0.2">
      <c r="A31" s="22" t="s">
        <v>91</v>
      </c>
      <c r="B31" s="30" t="s">
        <v>3</v>
      </c>
      <c r="C31" s="31">
        <v>0.94</v>
      </c>
      <c r="D31" s="18">
        <f t="shared" ref="D31:O31" si="117">$C$31*12*D36</f>
        <v>6932.6880000000001</v>
      </c>
      <c r="E31" s="18">
        <f t="shared" si="117"/>
        <v>4668.7919999999995</v>
      </c>
      <c r="F31" s="18">
        <f t="shared" si="117"/>
        <v>8644.9919999999984</v>
      </c>
      <c r="G31" s="18">
        <f t="shared" si="117"/>
        <v>5242.9439999999995</v>
      </c>
      <c r="H31" s="18">
        <f t="shared" si="117"/>
        <v>5769.7199999999993</v>
      </c>
      <c r="I31" s="18">
        <f t="shared" si="117"/>
        <v>4641.7199999999993</v>
      </c>
      <c r="J31" s="18">
        <f t="shared" si="117"/>
        <v>4580.808</v>
      </c>
      <c r="K31" s="18">
        <f t="shared" si="117"/>
        <v>4664.28</v>
      </c>
      <c r="L31" s="18">
        <f t="shared" si="117"/>
        <v>4643.9759999999997</v>
      </c>
      <c r="M31" s="18">
        <f t="shared" si="117"/>
        <v>12523.056</v>
      </c>
      <c r="N31" s="18">
        <f t="shared" si="117"/>
        <v>5797.92</v>
      </c>
      <c r="O31" s="18">
        <f t="shared" si="117"/>
        <v>8361.8639999999996</v>
      </c>
      <c r="P31" s="45" t="s">
        <v>91</v>
      </c>
      <c r="Q31" s="31" t="s">
        <v>3</v>
      </c>
      <c r="R31" s="31">
        <v>0.99</v>
      </c>
      <c r="S31" s="18">
        <f>$R$31*12*S36</f>
        <v>6152.6519999999991</v>
      </c>
      <c r="T31" s="18">
        <f t="shared" ref="T31:AH31" si="118">$R$31*12*T36</f>
        <v>6054.0479999999998</v>
      </c>
      <c r="U31" s="18">
        <f t="shared" si="118"/>
        <v>6088.4999999999991</v>
      </c>
      <c r="V31" s="18">
        <f t="shared" si="118"/>
        <v>6095.6279999999997</v>
      </c>
      <c r="W31" s="18">
        <f t="shared" si="118"/>
        <v>5976.8279999999995</v>
      </c>
      <c r="X31" s="18">
        <f t="shared" si="118"/>
        <v>6183.5399999999991</v>
      </c>
      <c r="Y31" s="18">
        <f t="shared" si="118"/>
        <v>6446.0879999999997</v>
      </c>
      <c r="Z31" s="18">
        <f t="shared" si="118"/>
        <v>6225.12</v>
      </c>
      <c r="AA31" s="18">
        <f t="shared" si="118"/>
        <v>6272.6399999999994</v>
      </c>
      <c r="AB31" s="18">
        <f t="shared" si="118"/>
        <v>4435.9919999999993</v>
      </c>
      <c r="AC31" s="18">
        <f t="shared" si="118"/>
        <v>6814.3679999999995</v>
      </c>
      <c r="AD31" s="18">
        <f t="shared" si="118"/>
        <v>4906.4399999999996</v>
      </c>
      <c r="AE31" s="18">
        <f t="shared" si="118"/>
        <v>6171.66</v>
      </c>
      <c r="AF31" s="18">
        <f t="shared" si="118"/>
        <v>6340.3559999999998</v>
      </c>
      <c r="AG31" s="18">
        <f t="shared" si="118"/>
        <v>6202.5479999999998</v>
      </c>
      <c r="AH31" s="18">
        <f t="shared" si="118"/>
        <v>6196.6080000000002</v>
      </c>
      <c r="AI31" s="18">
        <f t="shared" ref="AI31:AS31" si="119">$R$31*12*AI36</f>
        <v>6145.5239999999985</v>
      </c>
      <c r="AJ31" s="18">
        <f t="shared" si="119"/>
        <v>6209.6760000000004</v>
      </c>
      <c r="AK31" s="18">
        <f t="shared" si="119"/>
        <v>6204.9239999999991</v>
      </c>
      <c r="AL31" s="18">
        <f t="shared" si="119"/>
        <v>3977.424</v>
      </c>
      <c r="AM31" s="18">
        <f t="shared" si="119"/>
        <v>3994.0559999999996</v>
      </c>
      <c r="AN31" s="18">
        <f t="shared" si="119"/>
        <v>6231.0599999999995</v>
      </c>
      <c r="AO31" s="18">
        <f t="shared" si="119"/>
        <v>6289.271999999999</v>
      </c>
      <c r="AP31" s="18">
        <f t="shared" si="119"/>
        <v>6499.5479999999998</v>
      </c>
      <c r="AQ31" s="18">
        <f t="shared" si="119"/>
        <v>6000.5879999999997</v>
      </c>
      <c r="AR31" s="18">
        <f t="shared" si="119"/>
        <v>6204.9239999999991</v>
      </c>
      <c r="AS31" s="18">
        <f t="shared" si="119"/>
        <v>6118.2</v>
      </c>
      <c r="AT31" s="37" t="s">
        <v>77</v>
      </c>
      <c r="AU31" s="21" t="s">
        <v>3</v>
      </c>
      <c r="AV31" s="31">
        <v>0.84</v>
      </c>
      <c r="AW31" s="18">
        <f>$AV$31*12*AW36</f>
        <v>6294.96</v>
      </c>
      <c r="AX31" s="18">
        <f t="shared" ref="AX31:BA31" si="120">$AV$31*12*AX36</f>
        <v>6451.2</v>
      </c>
      <c r="AY31" s="18">
        <f t="shared" si="120"/>
        <v>3111.6959999999999</v>
      </c>
      <c r="AZ31" s="18">
        <f t="shared" si="120"/>
        <v>5870.5919999999996</v>
      </c>
      <c r="BA31" s="18">
        <f t="shared" si="120"/>
        <v>5464.3680000000004</v>
      </c>
      <c r="BB31" s="18">
        <f t="shared" ref="BB31" si="121">$AV$31*12*BB36</f>
        <v>5413.9679999999998</v>
      </c>
    </row>
    <row r="32" spans="1:54" s="19" customFormat="1" x14ac:dyDescent="0.2">
      <c r="A32" s="22" t="s">
        <v>92</v>
      </c>
      <c r="B32" s="30" t="s">
        <v>6</v>
      </c>
      <c r="C32" s="31">
        <v>0.33</v>
      </c>
      <c r="D32" s="18">
        <f t="shared" ref="D32:O32" si="122">$C$32*12*D36</f>
        <v>2433.8160000000003</v>
      </c>
      <c r="E32" s="18">
        <f t="shared" si="122"/>
        <v>1639.0439999999999</v>
      </c>
      <c r="F32" s="18">
        <f t="shared" si="122"/>
        <v>3034.944</v>
      </c>
      <c r="G32" s="18">
        <f t="shared" si="122"/>
        <v>1840.6079999999999</v>
      </c>
      <c r="H32" s="18">
        <f t="shared" si="122"/>
        <v>2025.54</v>
      </c>
      <c r="I32" s="18">
        <f t="shared" si="122"/>
        <v>1629.54</v>
      </c>
      <c r="J32" s="18">
        <f t="shared" si="122"/>
        <v>1608.1560000000002</v>
      </c>
      <c r="K32" s="18">
        <f t="shared" si="122"/>
        <v>1637.46</v>
      </c>
      <c r="L32" s="18">
        <f t="shared" si="122"/>
        <v>1630.3319999999999</v>
      </c>
      <c r="M32" s="18">
        <f t="shared" si="122"/>
        <v>4396.3919999999998</v>
      </c>
      <c r="N32" s="18">
        <f t="shared" si="122"/>
        <v>2035.44</v>
      </c>
      <c r="O32" s="18">
        <f t="shared" si="122"/>
        <v>2935.5479999999998</v>
      </c>
      <c r="P32" s="45" t="s">
        <v>92</v>
      </c>
      <c r="Q32" s="31" t="s">
        <v>6</v>
      </c>
      <c r="R32" s="31">
        <v>0.38</v>
      </c>
      <c r="S32" s="18">
        <f>$R$32*12*S36</f>
        <v>2361.6240000000003</v>
      </c>
      <c r="T32" s="18">
        <f t="shared" ref="T32:AH32" si="123">$R$32*12*T36</f>
        <v>2323.7760000000003</v>
      </c>
      <c r="U32" s="18">
        <f t="shared" si="123"/>
        <v>2337.0000000000005</v>
      </c>
      <c r="V32" s="18">
        <f t="shared" si="123"/>
        <v>2339.7360000000003</v>
      </c>
      <c r="W32" s="18">
        <f t="shared" si="123"/>
        <v>2294.1360000000004</v>
      </c>
      <c r="X32" s="18">
        <f t="shared" si="123"/>
        <v>2373.4800000000005</v>
      </c>
      <c r="Y32" s="18">
        <f t="shared" si="123"/>
        <v>2474.2560000000003</v>
      </c>
      <c r="Z32" s="18">
        <f t="shared" si="123"/>
        <v>2389.44</v>
      </c>
      <c r="AA32" s="18">
        <f t="shared" si="123"/>
        <v>2407.6800000000003</v>
      </c>
      <c r="AB32" s="18">
        <f t="shared" si="123"/>
        <v>1702.7040000000002</v>
      </c>
      <c r="AC32" s="18">
        <f t="shared" si="123"/>
        <v>2615.6160000000004</v>
      </c>
      <c r="AD32" s="18">
        <f t="shared" si="123"/>
        <v>1883.2800000000002</v>
      </c>
      <c r="AE32" s="18">
        <f t="shared" si="123"/>
        <v>2368.92</v>
      </c>
      <c r="AF32" s="18">
        <f t="shared" si="123"/>
        <v>2433.6720000000005</v>
      </c>
      <c r="AG32" s="18">
        <f t="shared" si="123"/>
        <v>2380.7760000000003</v>
      </c>
      <c r="AH32" s="18">
        <f t="shared" si="123"/>
        <v>2378.4960000000005</v>
      </c>
      <c r="AI32" s="18">
        <f t="shared" ref="AI32:AS32" si="124">$R$32*12*AI36</f>
        <v>2358.8879999999999</v>
      </c>
      <c r="AJ32" s="18">
        <f t="shared" si="124"/>
        <v>2383.5120000000006</v>
      </c>
      <c r="AK32" s="18">
        <f t="shared" si="124"/>
        <v>2381.6880000000001</v>
      </c>
      <c r="AL32" s="18">
        <f t="shared" si="124"/>
        <v>1526.6880000000003</v>
      </c>
      <c r="AM32" s="18">
        <f t="shared" si="124"/>
        <v>1533.0720000000001</v>
      </c>
      <c r="AN32" s="18">
        <f t="shared" si="124"/>
        <v>2391.7200000000003</v>
      </c>
      <c r="AO32" s="18">
        <f t="shared" si="124"/>
        <v>2414.0640000000003</v>
      </c>
      <c r="AP32" s="18">
        <f t="shared" si="124"/>
        <v>2494.7760000000003</v>
      </c>
      <c r="AQ32" s="18">
        <f t="shared" si="124"/>
        <v>2303.2560000000003</v>
      </c>
      <c r="AR32" s="18">
        <f t="shared" si="124"/>
        <v>2381.6880000000001</v>
      </c>
      <c r="AS32" s="18">
        <f t="shared" si="124"/>
        <v>2348.4</v>
      </c>
      <c r="AT32" s="37" t="s">
        <v>78</v>
      </c>
      <c r="AU32" s="21" t="s">
        <v>6</v>
      </c>
      <c r="AV32" s="31">
        <v>0.41</v>
      </c>
      <c r="AW32" s="18">
        <f>$AV$32*12*AW36</f>
        <v>3072.54</v>
      </c>
      <c r="AX32" s="18">
        <f t="shared" ref="AX32:BA32" si="125">$AV$32*12*AX36</f>
        <v>3148.8</v>
      </c>
      <c r="AY32" s="18">
        <f t="shared" si="125"/>
        <v>1518.8039999999999</v>
      </c>
      <c r="AZ32" s="18">
        <f t="shared" si="125"/>
        <v>2865.4079999999999</v>
      </c>
      <c r="BA32" s="18">
        <f t="shared" si="125"/>
        <v>2667.1320000000001</v>
      </c>
      <c r="BB32" s="18">
        <f t="shared" ref="BB32" si="126">$AV$32*12*BB36</f>
        <v>2642.5320000000002</v>
      </c>
    </row>
    <row r="33" spans="1:57" s="51" customFormat="1" x14ac:dyDescent="0.2">
      <c r="A33" s="32" t="s">
        <v>49</v>
      </c>
      <c r="B33" s="43" t="s">
        <v>54</v>
      </c>
      <c r="C33" s="48">
        <f>2.78+0.15+1.4</f>
        <v>4.33</v>
      </c>
      <c r="D33" s="52">
        <f t="shared" ref="D33:O33" si="127">$C$33*12*D36</f>
        <v>31934.616000000002</v>
      </c>
      <c r="E33" s="52">
        <f t="shared" si="127"/>
        <v>21506.243999999999</v>
      </c>
      <c r="F33" s="52">
        <f t="shared" si="127"/>
        <v>39822.144</v>
      </c>
      <c r="G33" s="52">
        <f t="shared" si="127"/>
        <v>24151.008000000002</v>
      </c>
      <c r="H33" s="52">
        <f t="shared" si="127"/>
        <v>26577.54</v>
      </c>
      <c r="I33" s="52">
        <f t="shared" si="127"/>
        <v>21381.54</v>
      </c>
      <c r="J33" s="52">
        <f t="shared" si="127"/>
        <v>21100.956000000002</v>
      </c>
      <c r="K33" s="52">
        <f t="shared" si="127"/>
        <v>21485.46</v>
      </c>
      <c r="L33" s="52">
        <f t="shared" si="127"/>
        <v>21391.932000000001</v>
      </c>
      <c r="M33" s="52">
        <f t="shared" si="127"/>
        <v>57685.992000000006</v>
      </c>
      <c r="N33" s="52">
        <f t="shared" si="127"/>
        <v>26707.439999999999</v>
      </c>
      <c r="O33" s="52">
        <f t="shared" si="127"/>
        <v>38517.947999999997</v>
      </c>
      <c r="P33" s="53" t="s">
        <v>49</v>
      </c>
      <c r="Q33" s="44" t="s">
        <v>54</v>
      </c>
      <c r="R33" s="48">
        <f>2.21+0.15+1.4</f>
        <v>3.76</v>
      </c>
      <c r="S33" s="52">
        <f>$R$33*12*S36</f>
        <v>23367.647999999997</v>
      </c>
      <c r="T33" s="52">
        <f t="shared" ref="T33:AH33" si="128">$R$33*12*T36</f>
        <v>22993.151999999998</v>
      </c>
      <c r="U33" s="52">
        <f t="shared" si="128"/>
        <v>23124</v>
      </c>
      <c r="V33" s="52">
        <f t="shared" si="128"/>
        <v>23151.072</v>
      </c>
      <c r="W33" s="52">
        <f t="shared" si="128"/>
        <v>22699.871999999999</v>
      </c>
      <c r="X33" s="52">
        <f t="shared" si="128"/>
        <v>23484.959999999999</v>
      </c>
      <c r="Y33" s="52">
        <f t="shared" si="128"/>
        <v>24482.112000000001</v>
      </c>
      <c r="Z33" s="52">
        <f t="shared" si="128"/>
        <v>23642.879999999997</v>
      </c>
      <c r="AA33" s="52">
        <f t="shared" si="128"/>
        <v>23823.359999999997</v>
      </c>
      <c r="AB33" s="52">
        <f t="shared" si="128"/>
        <v>16847.807999999997</v>
      </c>
      <c r="AC33" s="52">
        <f t="shared" si="128"/>
        <v>25880.831999999999</v>
      </c>
      <c r="AD33" s="52">
        <f t="shared" si="128"/>
        <v>18634.559999999998</v>
      </c>
      <c r="AE33" s="52">
        <f t="shared" si="128"/>
        <v>23439.84</v>
      </c>
      <c r="AF33" s="52">
        <f t="shared" si="128"/>
        <v>24080.544000000002</v>
      </c>
      <c r="AG33" s="52">
        <f t="shared" si="128"/>
        <v>23557.151999999998</v>
      </c>
      <c r="AH33" s="52">
        <f t="shared" si="128"/>
        <v>23534.592000000001</v>
      </c>
      <c r="AI33" s="52">
        <f t="shared" ref="AI33:AS33" si="129">$R$33*12*AI36</f>
        <v>23340.575999999997</v>
      </c>
      <c r="AJ33" s="52">
        <f t="shared" si="129"/>
        <v>23584.224000000002</v>
      </c>
      <c r="AK33" s="52">
        <f t="shared" si="129"/>
        <v>23566.175999999996</v>
      </c>
      <c r="AL33" s="52">
        <f t="shared" si="129"/>
        <v>15106.175999999999</v>
      </c>
      <c r="AM33" s="52">
        <f t="shared" si="129"/>
        <v>15169.343999999999</v>
      </c>
      <c r="AN33" s="52">
        <f t="shared" si="129"/>
        <v>23665.439999999999</v>
      </c>
      <c r="AO33" s="52">
        <f t="shared" si="129"/>
        <v>23886.527999999998</v>
      </c>
      <c r="AP33" s="52">
        <f t="shared" si="129"/>
        <v>24685.151999999998</v>
      </c>
      <c r="AQ33" s="52">
        <f t="shared" si="129"/>
        <v>22790.112000000001</v>
      </c>
      <c r="AR33" s="52">
        <f t="shared" si="129"/>
        <v>23566.175999999996</v>
      </c>
      <c r="AS33" s="52">
        <f t="shared" si="129"/>
        <v>23236.799999999999</v>
      </c>
      <c r="AT33" s="53" t="s">
        <v>49</v>
      </c>
      <c r="AU33" s="44" t="s">
        <v>54</v>
      </c>
      <c r="AV33" s="48">
        <v>3.84</v>
      </c>
      <c r="AW33" s="52">
        <f>$AV$33*12*AW36</f>
        <v>28776.959999999999</v>
      </c>
      <c r="AX33" s="52">
        <f t="shared" ref="AX33:BA33" si="130">$AV$33*12*AX36</f>
        <v>29491.199999999997</v>
      </c>
      <c r="AY33" s="52">
        <f t="shared" si="130"/>
        <v>14224.895999999999</v>
      </c>
      <c r="AZ33" s="52">
        <f t="shared" si="130"/>
        <v>26836.991999999998</v>
      </c>
      <c r="BA33" s="52">
        <f t="shared" si="130"/>
        <v>24979.968000000001</v>
      </c>
      <c r="BB33" s="52">
        <f t="shared" ref="BB33" si="131">$AV$33*12*BB36</f>
        <v>24749.567999999999</v>
      </c>
      <c r="BC33" s="81"/>
      <c r="BD33" s="81"/>
      <c r="BE33" s="81"/>
    </row>
    <row r="34" spans="1:57" s="19" customFormat="1" x14ac:dyDescent="0.2">
      <c r="A34" s="32" t="s">
        <v>50</v>
      </c>
      <c r="B34" s="30" t="s">
        <v>54</v>
      </c>
      <c r="C34" s="48">
        <v>0.65</v>
      </c>
      <c r="D34" s="52">
        <f t="shared" ref="D34:O34" si="132">$C$34*12*D36</f>
        <v>4793.880000000001</v>
      </c>
      <c r="E34" s="52">
        <f t="shared" si="132"/>
        <v>3228.42</v>
      </c>
      <c r="F34" s="52">
        <f t="shared" si="132"/>
        <v>5977.92</v>
      </c>
      <c r="G34" s="52">
        <f t="shared" si="132"/>
        <v>3625.4400000000005</v>
      </c>
      <c r="H34" s="52">
        <f t="shared" si="132"/>
        <v>3989.7000000000003</v>
      </c>
      <c r="I34" s="52">
        <f t="shared" si="132"/>
        <v>3209.7000000000003</v>
      </c>
      <c r="J34" s="52">
        <f t="shared" si="132"/>
        <v>3167.5800000000004</v>
      </c>
      <c r="K34" s="52">
        <f t="shared" si="132"/>
        <v>3225.3</v>
      </c>
      <c r="L34" s="52">
        <f t="shared" si="132"/>
        <v>3211.26</v>
      </c>
      <c r="M34" s="52">
        <f t="shared" si="132"/>
        <v>8659.5600000000013</v>
      </c>
      <c r="N34" s="52">
        <f t="shared" si="132"/>
        <v>4009.2000000000003</v>
      </c>
      <c r="O34" s="52">
        <f t="shared" si="132"/>
        <v>5782.14</v>
      </c>
      <c r="P34" s="53" t="s">
        <v>61</v>
      </c>
      <c r="Q34" s="31" t="s">
        <v>54</v>
      </c>
      <c r="R34" s="48">
        <v>0.65</v>
      </c>
      <c r="S34" s="54">
        <f>$R$34*12*S36</f>
        <v>4039.6200000000003</v>
      </c>
      <c r="T34" s="54">
        <f t="shared" ref="T34:AR34" si="133">$R$34*12*T36</f>
        <v>3974.8800000000006</v>
      </c>
      <c r="U34" s="54">
        <f t="shared" si="133"/>
        <v>3997.5000000000005</v>
      </c>
      <c r="V34" s="54">
        <f t="shared" si="133"/>
        <v>4002.1800000000007</v>
      </c>
      <c r="W34" s="54">
        <f t="shared" si="133"/>
        <v>3924.1800000000007</v>
      </c>
      <c r="X34" s="54">
        <f t="shared" si="133"/>
        <v>4059.9000000000005</v>
      </c>
      <c r="Y34" s="54">
        <f t="shared" si="133"/>
        <v>4232.2800000000007</v>
      </c>
      <c r="Z34" s="54">
        <f t="shared" si="133"/>
        <v>4087.2000000000003</v>
      </c>
      <c r="AA34" s="54">
        <f t="shared" si="133"/>
        <v>4118.4000000000005</v>
      </c>
      <c r="AB34" s="54">
        <f t="shared" si="133"/>
        <v>2912.52</v>
      </c>
      <c r="AC34" s="54">
        <f t="shared" si="133"/>
        <v>4474.0800000000008</v>
      </c>
      <c r="AD34" s="54">
        <f t="shared" si="133"/>
        <v>3221.4</v>
      </c>
      <c r="AE34" s="54">
        <f t="shared" si="133"/>
        <v>4052.1000000000004</v>
      </c>
      <c r="AF34" s="54">
        <f t="shared" si="133"/>
        <v>4162.8600000000006</v>
      </c>
      <c r="AG34" s="54">
        <f t="shared" si="133"/>
        <v>4072.3800000000006</v>
      </c>
      <c r="AH34" s="54">
        <f t="shared" si="133"/>
        <v>4068.4800000000005</v>
      </c>
      <c r="AI34" s="54">
        <f t="shared" si="133"/>
        <v>4034.94</v>
      </c>
      <c r="AJ34" s="54">
        <f t="shared" si="133"/>
        <v>4077.0600000000009</v>
      </c>
      <c r="AK34" s="54">
        <f t="shared" si="133"/>
        <v>4073.94</v>
      </c>
      <c r="AL34" s="54">
        <f t="shared" si="133"/>
        <v>2611.4400000000005</v>
      </c>
      <c r="AM34" s="54">
        <f t="shared" si="133"/>
        <v>2622.36</v>
      </c>
      <c r="AN34" s="54">
        <f t="shared" si="133"/>
        <v>4091.1000000000004</v>
      </c>
      <c r="AO34" s="54">
        <f t="shared" si="133"/>
        <v>4129.3200000000006</v>
      </c>
      <c r="AP34" s="54">
        <f t="shared" si="133"/>
        <v>4267.380000000001</v>
      </c>
      <c r="AQ34" s="54">
        <f t="shared" si="133"/>
        <v>3939.7800000000007</v>
      </c>
      <c r="AR34" s="54">
        <f t="shared" si="133"/>
        <v>4073.94</v>
      </c>
      <c r="AS34" s="54">
        <v>0</v>
      </c>
      <c r="AT34" s="53" t="s">
        <v>61</v>
      </c>
      <c r="AU34" s="31" t="s">
        <v>54</v>
      </c>
      <c r="AV34" s="48">
        <v>0.65</v>
      </c>
      <c r="AW34" s="54">
        <f>$AV$34*12*AW36</f>
        <v>4871.1000000000004</v>
      </c>
      <c r="AX34" s="54">
        <f t="shared" ref="AX34:BA34" si="134">$AV$34*12*AX36</f>
        <v>4992</v>
      </c>
      <c r="AY34" s="54">
        <f t="shared" si="134"/>
        <v>2407.86</v>
      </c>
      <c r="AZ34" s="54">
        <v>0</v>
      </c>
      <c r="BA34" s="54">
        <f t="shared" si="134"/>
        <v>4228.38</v>
      </c>
      <c r="BB34" s="54">
        <f t="shared" ref="BB34" si="135">$AV$34*12*BB36</f>
        <v>4189.38</v>
      </c>
      <c r="BC34" s="81"/>
      <c r="BD34" s="81"/>
      <c r="BE34" s="81"/>
    </row>
    <row r="35" spans="1:57" s="56" customFormat="1" x14ac:dyDescent="0.2">
      <c r="A35" s="27" t="s">
        <v>2</v>
      </c>
      <c r="B35" s="33"/>
      <c r="C35" s="42"/>
      <c r="D35" s="9">
        <f t="shared" ref="D35:O35" si="136">D33+D27+D23+D12+D9+D34</f>
        <v>174423.48</v>
      </c>
      <c r="E35" s="9">
        <f t="shared" si="136"/>
        <v>117464.81999999999</v>
      </c>
      <c r="F35" s="9">
        <f t="shared" si="136"/>
        <v>217504.32</v>
      </c>
      <c r="G35" s="9">
        <f t="shared" si="136"/>
        <v>131910.24</v>
      </c>
      <c r="H35" s="9">
        <f t="shared" si="136"/>
        <v>145163.70000000001</v>
      </c>
      <c r="I35" s="9">
        <f t="shared" si="136"/>
        <v>116783.70000000001</v>
      </c>
      <c r="J35" s="9">
        <f t="shared" si="136"/>
        <v>115251.18000000001</v>
      </c>
      <c r="K35" s="9">
        <f t="shared" si="136"/>
        <v>117351.3</v>
      </c>
      <c r="L35" s="9">
        <f t="shared" si="136"/>
        <v>116840.45999999999</v>
      </c>
      <c r="M35" s="9">
        <f t="shared" si="136"/>
        <v>315074.76</v>
      </c>
      <c r="N35" s="9">
        <f t="shared" si="136"/>
        <v>145873.20000000001</v>
      </c>
      <c r="O35" s="9">
        <f t="shared" si="136"/>
        <v>210380.94</v>
      </c>
      <c r="P35" s="55" t="s">
        <v>2</v>
      </c>
      <c r="Q35" s="42"/>
      <c r="R35" s="42"/>
      <c r="S35" s="9">
        <f t="shared" ref="S35:AS35" si="137">S33+S27+S23+S12+S9+S34</f>
        <v>154437.77999999997</v>
      </c>
      <c r="T35" s="9">
        <f t="shared" si="137"/>
        <v>151962.72000000003</v>
      </c>
      <c r="U35" s="9">
        <f t="shared" si="137"/>
        <v>152827.5</v>
      </c>
      <c r="V35" s="9">
        <f t="shared" si="137"/>
        <v>153006.41999999998</v>
      </c>
      <c r="W35" s="9">
        <f t="shared" si="137"/>
        <v>150024.42000000001</v>
      </c>
      <c r="X35" s="9">
        <f t="shared" si="137"/>
        <v>155213.1</v>
      </c>
      <c r="Y35" s="9">
        <f t="shared" si="137"/>
        <v>161803.32</v>
      </c>
      <c r="Z35" s="9">
        <f t="shared" si="137"/>
        <v>156256.80000000002</v>
      </c>
      <c r="AA35" s="9">
        <f t="shared" si="137"/>
        <v>157449.60000000001</v>
      </c>
      <c r="AB35" s="9">
        <f t="shared" si="137"/>
        <v>111347.87999999999</v>
      </c>
      <c r="AC35" s="9">
        <f t="shared" si="137"/>
        <v>171047.52000000002</v>
      </c>
      <c r="AD35" s="9">
        <f t="shared" si="137"/>
        <v>123156.59999999999</v>
      </c>
      <c r="AE35" s="9">
        <f t="shared" si="137"/>
        <v>154914.90000000002</v>
      </c>
      <c r="AF35" s="9">
        <f t="shared" si="137"/>
        <v>159149.34000000003</v>
      </c>
      <c r="AG35" s="9">
        <f t="shared" si="137"/>
        <v>155690.22000000003</v>
      </c>
      <c r="AH35" s="9">
        <f t="shared" si="137"/>
        <v>155541.12</v>
      </c>
      <c r="AI35" s="9">
        <f t="shared" si="137"/>
        <v>154258.85999999999</v>
      </c>
      <c r="AJ35" s="9">
        <f t="shared" si="137"/>
        <v>155869.14000000004</v>
      </c>
      <c r="AK35" s="9">
        <f t="shared" si="137"/>
        <v>155749.85999999999</v>
      </c>
      <c r="AL35" s="9">
        <f t="shared" si="137"/>
        <v>99837.360000000015</v>
      </c>
      <c r="AM35" s="9">
        <f t="shared" si="137"/>
        <v>100254.84000000001</v>
      </c>
      <c r="AN35" s="9">
        <f t="shared" si="137"/>
        <v>156405.90000000002</v>
      </c>
      <c r="AO35" s="9">
        <f t="shared" si="137"/>
        <v>157867.08000000002</v>
      </c>
      <c r="AP35" s="9">
        <f t="shared" si="137"/>
        <v>163145.22000000003</v>
      </c>
      <c r="AQ35" s="9">
        <f t="shared" si="137"/>
        <v>150620.82</v>
      </c>
      <c r="AR35" s="9">
        <f t="shared" si="137"/>
        <v>155749.85999999999</v>
      </c>
      <c r="AS35" s="9">
        <f t="shared" si="137"/>
        <v>149556</v>
      </c>
      <c r="AT35" s="55" t="s">
        <v>2</v>
      </c>
      <c r="AU35" s="42"/>
      <c r="AV35" s="42"/>
      <c r="AW35" s="9">
        <f>AW33+AW27+AW23+AW12+AW9+AW34</f>
        <v>188474.10000000003</v>
      </c>
      <c r="AX35" s="9">
        <f t="shared" ref="AX35:BB35" si="138">AX33+AX27+AX23+AX12+AX9+AX34</f>
        <v>193152.00000000003</v>
      </c>
      <c r="AY35" s="9">
        <f t="shared" si="138"/>
        <v>93165.66</v>
      </c>
      <c r="AZ35" s="9">
        <f t="shared" si="138"/>
        <v>171225.60000000001</v>
      </c>
      <c r="BA35" s="9">
        <f t="shared" si="138"/>
        <v>163605.78000000003</v>
      </c>
      <c r="BB35" s="9">
        <f t="shared" si="138"/>
        <v>162096.78</v>
      </c>
      <c r="BC35" s="82">
        <f>BB35+BA35+AZ35+AY35+AX35+AW35+AS35+AR35+AQ35+AP35+AO35+AN35+AM35+AL35+AK35+AJ35+AI35+AH35+AG35+AF35+AE35+AD35+AC35+AB35+AA35+Z35+Y35+X35+W35+V35+U35+T35+S35+O35+N35+M35+L35+K35+J35+I35+H35+G35+F35+E35+D35</f>
        <v>6918886.2000000011</v>
      </c>
      <c r="BD35" s="82">
        <f>BC35/12</f>
        <v>576573.85000000009</v>
      </c>
      <c r="BE35" s="82">
        <f>BD35*5/100</f>
        <v>28828.692500000005</v>
      </c>
    </row>
    <row r="36" spans="1:57" s="2" customFormat="1" ht="15.75" customHeight="1" x14ac:dyDescent="0.2">
      <c r="A36" s="27" t="s">
        <v>1</v>
      </c>
      <c r="B36" s="33"/>
      <c r="C36" s="26"/>
      <c r="D36" s="39">
        <v>614.6</v>
      </c>
      <c r="E36" s="39">
        <v>413.9</v>
      </c>
      <c r="F36" s="39">
        <v>766.4</v>
      </c>
      <c r="G36" s="39">
        <v>464.8</v>
      </c>
      <c r="H36" s="39">
        <v>511.5</v>
      </c>
      <c r="I36" s="39">
        <v>411.5</v>
      </c>
      <c r="J36" s="39">
        <v>406.1</v>
      </c>
      <c r="K36" s="39">
        <v>413.5</v>
      </c>
      <c r="L36" s="39">
        <v>411.7</v>
      </c>
      <c r="M36" s="39">
        <v>1110.2</v>
      </c>
      <c r="N36" s="39">
        <v>514</v>
      </c>
      <c r="O36" s="39">
        <v>741.3</v>
      </c>
      <c r="P36" s="55" t="s">
        <v>1</v>
      </c>
      <c r="Q36" s="42"/>
      <c r="R36" s="26"/>
      <c r="S36" s="40">
        <v>517.9</v>
      </c>
      <c r="T36" s="40">
        <v>509.6</v>
      </c>
      <c r="U36" s="40">
        <v>512.5</v>
      </c>
      <c r="V36" s="40">
        <v>513.1</v>
      </c>
      <c r="W36" s="40">
        <v>503.1</v>
      </c>
      <c r="X36" s="40">
        <v>520.5</v>
      </c>
      <c r="Y36" s="40">
        <v>542.6</v>
      </c>
      <c r="Z36" s="40">
        <v>524</v>
      </c>
      <c r="AA36" s="40">
        <v>528</v>
      </c>
      <c r="AB36" s="40">
        <v>373.4</v>
      </c>
      <c r="AC36" s="40">
        <v>573.6</v>
      </c>
      <c r="AD36" s="40">
        <v>413</v>
      </c>
      <c r="AE36" s="40">
        <v>519.5</v>
      </c>
      <c r="AF36" s="40">
        <v>533.70000000000005</v>
      </c>
      <c r="AG36" s="40">
        <v>522.1</v>
      </c>
      <c r="AH36" s="40">
        <v>521.6</v>
      </c>
      <c r="AI36" s="40">
        <v>517.29999999999995</v>
      </c>
      <c r="AJ36" s="40">
        <v>522.70000000000005</v>
      </c>
      <c r="AK36" s="40">
        <v>522.29999999999995</v>
      </c>
      <c r="AL36" s="40">
        <v>334.8</v>
      </c>
      <c r="AM36" s="40">
        <v>336.2</v>
      </c>
      <c r="AN36" s="40">
        <v>524.5</v>
      </c>
      <c r="AO36" s="40">
        <v>529.4</v>
      </c>
      <c r="AP36" s="40">
        <v>547.1</v>
      </c>
      <c r="AQ36" s="40">
        <v>505.1</v>
      </c>
      <c r="AR36" s="40">
        <v>522.29999999999995</v>
      </c>
      <c r="AS36" s="40">
        <v>515</v>
      </c>
      <c r="AT36" s="55" t="s">
        <v>1</v>
      </c>
      <c r="AU36" s="42"/>
      <c r="AV36" s="26"/>
      <c r="AW36" s="40">
        <v>624.5</v>
      </c>
      <c r="AX36" s="40">
        <v>640</v>
      </c>
      <c r="AY36" s="40">
        <v>308.7</v>
      </c>
      <c r="AZ36" s="40">
        <v>582.4</v>
      </c>
      <c r="BA36" s="40">
        <v>542.1</v>
      </c>
      <c r="BB36" s="40">
        <v>537.1</v>
      </c>
      <c r="BC36" s="82">
        <f>BB36+BA36+AZ36+AY36+AX36+AW36+AS36+AR36+AQ36+AP36+AO36+AN36+AM36+AL36+AK36+AJ36+AI36+AH36+AG36+AF36+AE36+AD36+AC36+AB36+AA36+Z36+Y36+X36+W36+V36+U36+T36+S36+O36+N36+M36+L36+K36+J36+I36+H36+G36+F36+E36+D36</f>
        <v>23519.200000000004</v>
      </c>
      <c r="BD36" s="83"/>
      <c r="BE36" s="83">
        <f>BC36*70*80/100</f>
        <v>1317075.2000000002</v>
      </c>
    </row>
    <row r="37" spans="1:57" s="2" customFormat="1" ht="25.5" customHeight="1" x14ac:dyDescent="0.2">
      <c r="A37" s="27" t="s">
        <v>55</v>
      </c>
      <c r="B37" s="34"/>
      <c r="C37" s="26"/>
      <c r="D37" s="10">
        <f>D35 /12/D36</f>
        <v>23.650000000000002</v>
      </c>
      <c r="E37" s="10">
        <f t="shared" ref="E37:O37" si="139">E35 /12/E36</f>
        <v>23.65</v>
      </c>
      <c r="F37" s="10">
        <f t="shared" si="139"/>
        <v>23.650000000000002</v>
      </c>
      <c r="G37" s="10">
        <f t="shared" si="139"/>
        <v>23.649999999999995</v>
      </c>
      <c r="H37" s="10">
        <f t="shared" si="139"/>
        <v>23.650000000000002</v>
      </c>
      <c r="I37" s="10">
        <f t="shared" si="139"/>
        <v>23.650000000000002</v>
      </c>
      <c r="J37" s="10">
        <f t="shared" si="139"/>
        <v>23.650000000000002</v>
      </c>
      <c r="K37" s="10">
        <f t="shared" si="139"/>
        <v>23.65</v>
      </c>
      <c r="L37" s="10">
        <f t="shared" si="139"/>
        <v>23.650000000000002</v>
      </c>
      <c r="M37" s="10">
        <f t="shared" si="139"/>
        <v>23.65</v>
      </c>
      <c r="N37" s="10">
        <f t="shared" si="139"/>
        <v>23.650000000000002</v>
      </c>
      <c r="O37" s="10">
        <f t="shared" si="139"/>
        <v>23.65</v>
      </c>
      <c r="P37" s="27" t="s">
        <v>62</v>
      </c>
      <c r="Q37" s="26"/>
      <c r="R37" s="26"/>
      <c r="S37" s="10">
        <f t="shared" ref="S37" si="140">S35/12/S36</f>
        <v>24.849999999999994</v>
      </c>
      <c r="T37" s="10">
        <f t="shared" ref="T37:AH37" si="141">T35/12/T36</f>
        <v>24.850000000000005</v>
      </c>
      <c r="U37" s="10">
        <f t="shared" si="141"/>
        <v>24.85</v>
      </c>
      <c r="V37" s="10">
        <f t="shared" si="141"/>
        <v>24.849999999999994</v>
      </c>
      <c r="W37" s="10">
        <f t="shared" si="141"/>
        <v>24.85</v>
      </c>
      <c r="X37" s="10">
        <f t="shared" si="141"/>
        <v>24.85</v>
      </c>
      <c r="Y37" s="10">
        <f t="shared" si="141"/>
        <v>24.85</v>
      </c>
      <c r="Z37" s="10">
        <f t="shared" si="141"/>
        <v>24.85</v>
      </c>
      <c r="AA37" s="10">
        <f t="shared" si="141"/>
        <v>24.85</v>
      </c>
      <c r="AB37" s="10">
        <f t="shared" si="141"/>
        <v>24.85</v>
      </c>
      <c r="AC37" s="10">
        <f t="shared" si="141"/>
        <v>24.85</v>
      </c>
      <c r="AD37" s="10">
        <f t="shared" si="141"/>
        <v>24.849999999999998</v>
      </c>
      <c r="AE37" s="10">
        <f t="shared" si="141"/>
        <v>24.850000000000005</v>
      </c>
      <c r="AF37" s="10">
        <f t="shared" si="141"/>
        <v>24.85</v>
      </c>
      <c r="AG37" s="10">
        <f t="shared" si="141"/>
        <v>24.850000000000005</v>
      </c>
      <c r="AH37" s="10">
        <f t="shared" si="141"/>
        <v>24.849999999999998</v>
      </c>
      <c r="AI37" s="10">
        <f t="shared" ref="AI37:AS37" si="142">AI35/12/AI36</f>
        <v>24.85</v>
      </c>
      <c r="AJ37" s="10">
        <f t="shared" si="142"/>
        <v>24.850000000000005</v>
      </c>
      <c r="AK37" s="10">
        <f t="shared" si="142"/>
        <v>24.85</v>
      </c>
      <c r="AL37" s="10">
        <f t="shared" si="142"/>
        <v>24.85</v>
      </c>
      <c r="AM37" s="10">
        <f t="shared" si="142"/>
        <v>24.850000000000005</v>
      </c>
      <c r="AN37" s="10">
        <f t="shared" si="142"/>
        <v>24.850000000000005</v>
      </c>
      <c r="AO37" s="10">
        <f t="shared" si="142"/>
        <v>24.850000000000005</v>
      </c>
      <c r="AP37" s="10">
        <f t="shared" si="142"/>
        <v>24.850000000000005</v>
      </c>
      <c r="AQ37" s="10">
        <f t="shared" si="142"/>
        <v>24.85</v>
      </c>
      <c r="AR37" s="10">
        <f t="shared" si="142"/>
        <v>24.85</v>
      </c>
      <c r="AS37" s="10">
        <f t="shared" si="142"/>
        <v>24.2</v>
      </c>
      <c r="AT37" s="27" t="s">
        <v>62</v>
      </c>
      <c r="AU37" s="26"/>
      <c r="AV37" s="26"/>
      <c r="AW37" s="10">
        <f t="shared" ref="AW37:BA37" si="143">AW35/12/AW36</f>
        <v>25.150000000000006</v>
      </c>
      <c r="AX37" s="10">
        <f t="shared" si="143"/>
        <v>25.150000000000002</v>
      </c>
      <c r="AY37" s="10">
        <f t="shared" si="143"/>
        <v>25.150000000000002</v>
      </c>
      <c r="AZ37" s="10">
        <f t="shared" si="143"/>
        <v>24.500000000000004</v>
      </c>
      <c r="BA37" s="10">
        <f t="shared" si="143"/>
        <v>25.150000000000002</v>
      </c>
      <c r="BB37" s="10">
        <f t="shared" ref="BB37" si="144">BB35/12/BB36</f>
        <v>25.15</v>
      </c>
      <c r="BC37" s="60"/>
      <c r="BD37" s="60"/>
      <c r="BE37" s="60"/>
    </row>
    <row r="38" spans="1:57" s="2" customFormat="1" ht="15.75" customHeight="1" x14ac:dyDescent="0.2">
      <c r="A38" s="11"/>
      <c r="B38" s="14"/>
      <c r="C38" s="14"/>
      <c r="D38" s="12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7"/>
      <c r="Q38" s="57"/>
      <c r="R38" s="14"/>
      <c r="S38" s="14"/>
      <c r="T38" s="14"/>
      <c r="U38" s="14"/>
      <c r="V38" s="14"/>
      <c r="W38" s="14"/>
      <c r="X38" s="60"/>
      <c r="Y38" s="60"/>
      <c r="Z38" s="60"/>
      <c r="AW38" s="14"/>
      <c r="BC38" s="60"/>
      <c r="BD38" s="60"/>
      <c r="BE38" s="60"/>
    </row>
    <row r="39" spans="1:57" s="2" customFormat="1" ht="25.5" customHeight="1" x14ac:dyDescent="0.2">
      <c r="A39" s="11"/>
      <c r="B39" s="14"/>
      <c r="C39" s="14"/>
      <c r="D39" s="12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7"/>
      <c r="Q39" s="57"/>
      <c r="R39" s="14"/>
      <c r="S39" s="14"/>
      <c r="T39" s="14"/>
      <c r="U39" s="14"/>
      <c r="V39" s="14"/>
      <c r="W39" s="14"/>
      <c r="X39" s="60"/>
      <c r="Y39" s="60"/>
      <c r="Z39" s="60"/>
      <c r="AW39" s="14"/>
    </row>
    <row r="40" spans="1:57" s="19" customFormat="1" ht="12.75" customHeight="1" x14ac:dyDescent="0.2">
      <c r="A40" s="59"/>
      <c r="B40" s="20"/>
      <c r="C40" s="20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7"/>
      <c r="Q40" s="57"/>
      <c r="R40" s="20"/>
      <c r="S40" s="72"/>
      <c r="T40" s="72"/>
      <c r="U40" s="72"/>
      <c r="V40" s="72"/>
      <c r="W40" s="72"/>
      <c r="X40" s="60"/>
      <c r="Y40" s="60"/>
      <c r="Z40" s="60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W40" s="72"/>
      <c r="AX40" s="2"/>
      <c r="AY40" s="2"/>
      <c r="AZ40" s="2"/>
      <c r="BA40" s="2"/>
    </row>
    <row r="41" spans="1:57" s="19" customFormat="1" ht="12.75" hidden="1" customHeight="1" x14ac:dyDescent="0.2">
      <c r="A41" s="59"/>
      <c r="B41" s="20"/>
      <c r="C41" s="20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7"/>
      <c r="Q41" s="57"/>
      <c r="R41" s="20"/>
      <c r="S41" s="72"/>
      <c r="T41" s="72"/>
      <c r="U41" s="72"/>
      <c r="V41" s="72"/>
      <c r="W41" s="72"/>
      <c r="X41" s="60"/>
      <c r="Y41" s="60"/>
      <c r="Z41" s="60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W41" s="72"/>
      <c r="AX41" s="2"/>
      <c r="AY41" s="2"/>
      <c r="AZ41" s="2"/>
      <c r="BA41" s="2"/>
    </row>
    <row r="42" spans="1:57" s="19" customFormat="1" x14ac:dyDescent="0.2">
      <c r="A42" s="59"/>
      <c r="B42" s="20"/>
      <c r="C42" s="20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7"/>
      <c r="Q42" s="57"/>
      <c r="R42" s="20"/>
      <c r="S42" s="72"/>
      <c r="T42" s="72"/>
      <c r="U42" s="72"/>
      <c r="V42" s="72"/>
      <c r="W42" s="72"/>
      <c r="X42" s="60"/>
      <c r="Y42" s="60"/>
      <c r="Z42" s="60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W42" s="72"/>
      <c r="AX42" s="2"/>
      <c r="AY42" s="2"/>
      <c r="AZ42" s="2"/>
      <c r="BA42" s="2"/>
    </row>
    <row r="43" spans="1:57" s="19" customFormat="1" x14ac:dyDescent="0.2">
      <c r="A43" s="59"/>
      <c r="B43" s="20"/>
      <c r="C43" s="20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7"/>
      <c r="Q43" s="57"/>
      <c r="R43" s="20"/>
      <c r="S43" s="72"/>
      <c r="T43" s="72"/>
      <c r="U43" s="72"/>
      <c r="V43" s="72"/>
      <c r="W43" s="72"/>
      <c r="X43" s="60"/>
      <c r="Y43" s="60"/>
      <c r="Z43" s="60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W43" s="72"/>
      <c r="AX43" s="2"/>
      <c r="AY43" s="2"/>
      <c r="AZ43" s="2"/>
      <c r="BA43" s="2"/>
    </row>
    <row r="44" spans="1:57" s="1" customFormat="1" x14ac:dyDescent="0.2">
      <c r="A44" s="6" t="s">
        <v>0</v>
      </c>
      <c r="B44" s="13"/>
      <c r="C44" s="13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7"/>
      <c r="Q44" s="7"/>
      <c r="R44" s="13"/>
      <c r="S44" s="72"/>
      <c r="T44" s="72"/>
      <c r="U44" s="72"/>
      <c r="V44" s="72"/>
      <c r="W44" s="7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V44" s="19"/>
      <c r="AW44" s="72"/>
      <c r="AX44" s="2"/>
      <c r="AY44" s="2"/>
      <c r="AZ44" s="2"/>
      <c r="BA44" s="2"/>
    </row>
    <row r="45" spans="1:57" s="1" customFormat="1" x14ac:dyDescent="0.2">
      <c r="A45" s="6"/>
      <c r="B45" s="13"/>
      <c r="C45" s="13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7"/>
      <c r="Q45" s="7"/>
      <c r="R45" s="13"/>
      <c r="S45" s="72"/>
      <c r="T45" s="72"/>
      <c r="U45" s="72"/>
      <c r="V45" s="72"/>
      <c r="W45" s="7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V45" s="19"/>
      <c r="AW45" s="72"/>
      <c r="AX45" s="2"/>
      <c r="AY45" s="2"/>
      <c r="AZ45" s="2"/>
      <c r="BA45" s="2"/>
    </row>
  </sheetData>
  <mergeCells count="9">
    <mergeCell ref="AU7:AU8"/>
    <mergeCell ref="AV7:AV8"/>
    <mergeCell ref="Q7:Q8"/>
    <mergeCell ref="R7:R8"/>
    <mergeCell ref="A6:A8"/>
    <mergeCell ref="B7:B8"/>
    <mergeCell ref="C7:C8"/>
    <mergeCell ref="P7:P8"/>
    <mergeCell ref="AT7:AT8"/>
  </mergeCells>
  <pageMargins left="0.23622047244094491" right="0.11811023622047245" top="0.23622047244094491" bottom="0.19685039370078741" header="0.31496062992125984" footer="0.31496062992125984"/>
  <pageSetup paperSize="9" scale="44" firstPageNumber="0" fitToWidth="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2018-01-18T08:05:54Z</cp:lastPrinted>
  <dcterms:created xsi:type="dcterms:W3CDTF">2013-04-24T10:34:01Z</dcterms:created>
  <dcterms:modified xsi:type="dcterms:W3CDTF">2018-01-18T08:33:56Z</dcterms:modified>
</cp:coreProperties>
</file>